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Мои документы\ФИНАНСОВЫЙ МЕНЕДЖМЕНТ\2022\"/>
    </mc:Choice>
  </mc:AlternateContent>
  <xr:revisionPtr revIDLastSave="0" documentId="13_ncr:1_{27439AE1-0D70-4AA7-920C-67CFD4130145}" xr6:coauthVersionLast="47" xr6:coauthVersionMax="47" xr10:uidLastSave="{00000000-0000-0000-0000-000000000000}"/>
  <bookViews>
    <workbookView xWindow="-120" yWindow="-120" windowWidth="29040" windowHeight="15990" activeTab="7" xr2:uid="{00000000-000D-0000-FFFF-FFFF00000000}"/>
  </bookViews>
  <sheets>
    <sheet name="Рейтинг" sheetId="1" r:id="rId1"/>
    <sheet name="Направления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</sheets>
  <definedNames>
    <definedName name="_801" localSheetId="2">#REF!</definedName>
    <definedName name="_801" localSheetId="3">#REF!</definedName>
    <definedName name="_801" localSheetId="4">#REF!</definedName>
    <definedName name="_801" localSheetId="5">#REF!</definedName>
    <definedName name="_801" localSheetId="6">#REF!</definedName>
    <definedName name="_801" localSheetId="7">#REF!</definedName>
    <definedName name="_801" localSheetId="1">#REF!</definedName>
    <definedName name="_801">#REF!</definedName>
    <definedName name="_809" localSheetId="2">#REF!</definedName>
    <definedName name="_809" localSheetId="3">#REF!</definedName>
    <definedName name="_809" localSheetId="4">#REF!</definedName>
    <definedName name="_809" localSheetId="5">#REF!</definedName>
    <definedName name="_809" localSheetId="6">#REF!</definedName>
    <definedName name="_809" localSheetId="7">#REF!</definedName>
    <definedName name="_809" localSheetId="1">#REF!</definedName>
    <definedName name="_809">#REF!</definedName>
    <definedName name="_814" localSheetId="2">#REF!</definedName>
    <definedName name="_814" localSheetId="3">#REF!</definedName>
    <definedName name="_814" localSheetId="4">#REF!</definedName>
    <definedName name="_814" localSheetId="5">#REF!</definedName>
    <definedName name="_814" localSheetId="6">#REF!</definedName>
    <definedName name="_814" localSheetId="7">#REF!</definedName>
    <definedName name="_814" localSheetId="1">#REF!</definedName>
    <definedName name="_814">#REF!</definedName>
    <definedName name="Z_98877E00_FF0D_446C_9E04_7965B6922362_.wvu.PrintArea" localSheetId="2" hidden="1">'1'!$B$2:$AI$23</definedName>
    <definedName name="Z_98877E00_FF0D_446C_9E04_7965B6922362_.wvu.PrintArea" localSheetId="3" hidden="1">'2'!$B$2:$M$22</definedName>
    <definedName name="Z_98877E00_FF0D_446C_9E04_7965B6922362_.wvu.PrintArea" localSheetId="4" hidden="1">'3'!$B$2:$K$23</definedName>
    <definedName name="Z_98877E00_FF0D_446C_9E04_7965B6922362_.wvu.PrintArea" localSheetId="5" hidden="1">'4'!$B$2:$K$23</definedName>
    <definedName name="Z_98877E00_FF0D_446C_9E04_7965B6922362_.wvu.PrintArea" localSheetId="6" hidden="1">'5'!$B$2:$I$12</definedName>
    <definedName name="Z_98877E00_FF0D_446C_9E04_7965B6922362_.wvu.PrintArea" localSheetId="7" hidden="1">'6'!$B$2:$G$12</definedName>
    <definedName name="Z_98877E00_FF0D_446C_9E04_7965B6922362_.wvu.PrintArea" localSheetId="1" hidden="1">Направления!$A$1:$R$24</definedName>
    <definedName name="Z_98877E00_FF0D_446C_9E04_7965B6922362_.wvu.Rows" localSheetId="2" hidden="1">'1'!$6:$6,'1'!#REF!</definedName>
    <definedName name="Z_98877E00_FF0D_446C_9E04_7965B6922362_.wvu.Rows" localSheetId="3" hidden="1">'2'!$6:$6,'2'!#REF!</definedName>
    <definedName name="Z_98877E00_FF0D_446C_9E04_7965B6922362_.wvu.Rows" localSheetId="4" hidden="1">'3'!$6:$6,'3'!#REF!</definedName>
    <definedName name="Z_98877E00_FF0D_446C_9E04_7965B6922362_.wvu.Rows" localSheetId="5" hidden="1">'4'!$6:$6,'4'!#REF!</definedName>
    <definedName name="Z_98877E00_FF0D_446C_9E04_7965B6922362_.wvu.Rows" localSheetId="6" hidden="1">'5'!$6:$6,'5'!#REF!</definedName>
    <definedName name="Z_98877E00_FF0D_446C_9E04_7965B6922362_.wvu.Rows" localSheetId="7" hidden="1">'6'!$6:$6,'6'!#REF!</definedName>
    <definedName name="Z_98877E00_FF0D_446C_9E04_7965B6922362_.wvu.Rows" localSheetId="1" hidden="1">Направления!#REF!</definedName>
    <definedName name="_xlnm.Print_Area" localSheetId="2">'1'!$A$7:$AI$23</definedName>
    <definedName name="_xlnm.Print_Area" localSheetId="3">'2'!$A$7:$M$22</definedName>
    <definedName name="_xlnm.Print_Area" localSheetId="4">'3'!$A$7:$K$23</definedName>
    <definedName name="_xlnm.Print_Area" localSheetId="5">'4'!$A$7:$K$24</definedName>
    <definedName name="_xlnm.Print_Area" localSheetId="6">'5'!$A$1:$I$23</definedName>
    <definedName name="_xlnm.Print_Area" localSheetId="7">'6'!$A$1:$G$23</definedName>
    <definedName name="_xlnm.Print_Area" localSheetId="1">Направления!$A$1:$Q$22</definedName>
    <definedName name="_xlnm.Print_Area" localSheetId="0">Рейтинг!$A$1:$F$14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9" i="1"/>
  <c r="D8" i="1"/>
  <c r="D6" i="1"/>
  <c r="E6" i="1"/>
  <c r="E5" i="1"/>
  <c r="D10" i="1"/>
  <c r="D11" i="1"/>
  <c r="D12" i="1"/>
  <c r="D14" i="1"/>
  <c r="O12" i="2"/>
  <c r="O13" i="2"/>
  <c r="O14" i="2"/>
  <c r="O15" i="2"/>
  <c r="O16" i="2"/>
  <c r="O17" i="2"/>
  <c r="O18" i="2"/>
  <c r="O19" i="2"/>
  <c r="O20" i="2"/>
  <c r="O11" i="2"/>
  <c r="M12" i="2"/>
  <c r="M13" i="2"/>
  <c r="M14" i="2"/>
  <c r="M15" i="2"/>
  <c r="M16" i="2"/>
  <c r="M17" i="2"/>
  <c r="M18" i="2"/>
  <c r="M19" i="2"/>
  <c r="M20" i="2"/>
  <c r="M11" i="2"/>
  <c r="K12" i="2"/>
  <c r="K13" i="2"/>
  <c r="K14" i="2"/>
  <c r="K15" i="2"/>
  <c r="K16" i="2"/>
  <c r="K17" i="2"/>
  <c r="K18" i="2"/>
  <c r="K19" i="2"/>
  <c r="K20" i="2"/>
  <c r="K11" i="2"/>
  <c r="I12" i="2"/>
  <c r="I13" i="2"/>
  <c r="I14" i="2"/>
  <c r="I15" i="2"/>
  <c r="I16" i="2"/>
  <c r="I17" i="2"/>
  <c r="I18" i="2"/>
  <c r="I19" i="2"/>
  <c r="I20" i="2"/>
  <c r="I11" i="2"/>
  <c r="G12" i="2"/>
  <c r="G13" i="2"/>
  <c r="G14" i="2"/>
  <c r="G15" i="2"/>
  <c r="G16" i="2"/>
  <c r="G17" i="2"/>
  <c r="G18" i="2"/>
  <c r="G19" i="2"/>
  <c r="G20" i="2"/>
  <c r="G11" i="2"/>
  <c r="N22" i="2"/>
  <c r="N11" i="2"/>
  <c r="AH23" i="3"/>
  <c r="E8" i="1"/>
  <c r="E9" i="1"/>
  <c r="E10" i="1"/>
  <c r="E11" i="1"/>
  <c r="E12" i="1"/>
  <c r="E14" i="1"/>
  <c r="E20" i="2"/>
  <c r="E19" i="2"/>
  <c r="N12" i="2"/>
  <c r="N13" i="2"/>
  <c r="N14" i="2"/>
  <c r="N15" i="2"/>
  <c r="N16" i="2"/>
  <c r="N17" i="2"/>
  <c r="N18" i="2"/>
  <c r="N19" i="2"/>
  <c r="N20" i="2"/>
  <c r="L12" i="2"/>
  <c r="L13" i="2"/>
  <c r="L14" i="2"/>
  <c r="L15" i="2"/>
  <c r="L16" i="2"/>
  <c r="L17" i="2"/>
  <c r="L18" i="2"/>
  <c r="L19" i="2"/>
  <c r="L20" i="2"/>
  <c r="L11" i="2"/>
  <c r="L22" i="2"/>
  <c r="J22" i="2"/>
  <c r="F22" i="2"/>
  <c r="AH14" i="3"/>
  <c r="AH13" i="3"/>
  <c r="AG23" i="3"/>
  <c r="AC23" i="3"/>
  <c r="AA23" i="3"/>
  <c r="Y23" i="3"/>
  <c r="W23" i="3"/>
  <c r="U23" i="3"/>
  <c r="S23" i="3"/>
  <c r="Q23" i="3"/>
  <c r="O23" i="3"/>
  <c r="M23" i="3"/>
  <c r="K23" i="3"/>
  <c r="I23" i="3"/>
  <c r="G23" i="3"/>
  <c r="E23" i="3"/>
  <c r="L23" i="4"/>
  <c r="E23" i="4"/>
  <c r="K23" i="4"/>
  <c r="I23" i="4"/>
  <c r="G23" i="4"/>
  <c r="J23" i="5"/>
  <c r="J13" i="5"/>
  <c r="I23" i="5"/>
  <c r="G23" i="5"/>
  <c r="E23" i="5"/>
  <c r="J18" i="6"/>
  <c r="J22" i="6"/>
  <c r="J13" i="6"/>
  <c r="I23" i="6"/>
  <c r="G23" i="6"/>
  <c r="H23" i="7"/>
  <c r="E23" i="7"/>
  <c r="J13" i="2"/>
  <c r="J19" i="2"/>
  <c r="H19" i="2"/>
  <c r="H13" i="2"/>
  <c r="F13" i="2"/>
  <c r="F19" i="2"/>
  <c r="L22" i="4"/>
  <c r="H20" i="2" s="1"/>
  <c r="L20" i="4"/>
  <c r="H18" i="2" s="1"/>
  <c r="L19" i="4"/>
  <c r="H17" i="2" s="1"/>
  <c r="L18" i="4"/>
  <c r="H16" i="2" s="1"/>
  <c r="L17" i="4"/>
  <c r="H15" i="2" s="1"/>
  <c r="L16" i="4"/>
  <c r="L14" i="4"/>
  <c r="H12" i="2" s="1"/>
  <c r="L13" i="4"/>
  <c r="H11" i="2" s="1"/>
  <c r="F12" i="2"/>
  <c r="H22" i="7"/>
  <c r="H21" i="2" l="1"/>
  <c r="H14" i="2"/>
  <c r="H22" i="2" s="1"/>
  <c r="F6" i="1"/>
  <c r="F8" i="1"/>
  <c r="F9" i="1"/>
  <c r="F10" i="1"/>
  <c r="F11" i="1"/>
  <c r="F12" i="1"/>
  <c r="F14" i="1"/>
  <c r="G23" i="7"/>
  <c r="F11" i="2"/>
  <c r="J11" i="2"/>
  <c r="AH20" i="3"/>
  <c r="F18" i="2" s="1"/>
  <c r="J16" i="6"/>
  <c r="J14" i="6"/>
  <c r="J23" i="6" s="1"/>
  <c r="J19" i="5"/>
  <c r="J17" i="2" s="1"/>
  <c r="J18" i="5"/>
  <c r="J16" i="2" s="1"/>
  <c r="J14" i="5"/>
  <c r="J12" i="2" s="1"/>
  <c r="E12" i="2" s="1"/>
  <c r="J17" i="6"/>
  <c r="J19" i="6"/>
  <c r="J20" i="6"/>
  <c r="J16" i="5"/>
  <c r="J17" i="5"/>
  <c r="J15" i="2" s="1"/>
  <c r="J20" i="5"/>
  <c r="J18" i="2" s="1"/>
  <c r="J22" i="5"/>
  <c r="J20" i="2" s="1"/>
  <c r="H13" i="7"/>
  <c r="H14" i="7"/>
  <c r="H16" i="7"/>
  <c r="H17" i="7"/>
  <c r="H18" i="7"/>
  <c r="H19" i="7"/>
  <c r="H20" i="7"/>
  <c r="AE23" i="3"/>
  <c r="AH22" i="3"/>
  <c r="F20" i="2" s="1"/>
  <c r="AH19" i="3"/>
  <c r="F17" i="2" s="1"/>
  <c r="E17" i="2" s="1"/>
  <c r="AH18" i="3"/>
  <c r="F16" i="2" s="1"/>
  <c r="E16" i="2" s="1"/>
  <c r="AH16" i="3"/>
  <c r="F14" i="2" s="1"/>
  <c r="AH17" i="3"/>
  <c r="F15" i="2" s="1"/>
  <c r="E15" i="2" s="1"/>
  <c r="J14" i="2" l="1"/>
  <c r="E14" i="2" s="1"/>
  <c r="E18" i="2"/>
  <c r="E11" i="2"/>
  <c r="E22" i="2" l="1"/>
  <c r="F5" i="1"/>
</calcChain>
</file>

<file path=xl/sharedStrings.xml><?xml version="1.0" encoding="utf-8"?>
<sst xmlns="http://schemas.openxmlformats.org/spreadsheetml/2006/main" count="478" uniqueCount="130">
  <si>
    <t>№ п/п</t>
  </si>
  <si>
    <t>Наименование ГАБС</t>
  </si>
  <si>
    <t>КВСР</t>
  </si>
  <si>
    <t>Место в группе</t>
  </si>
  <si>
    <t>Итоговая оценка качества финансового менеджмента (в баллах)</t>
  </si>
  <si>
    <t>Уровень качества финансового менеджмента, %</t>
  </si>
  <si>
    <t>1 Группа ГАБС</t>
  </si>
  <si>
    <t>2 Группа ГАБС</t>
  </si>
  <si>
    <t>3 Группа ГАБС</t>
  </si>
  <si>
    <t>ОТЧЕТ</t>
  </si>
  <si>
    <t>о результатах проведения мониторинга качества финансового менеджмента</t>
  </si>
  <si>
    <t>Главный распорядитель средств областного бюджета, главный администратор доходов областного бюджета, главный администратор источников финансирования дефицита областного бюджета</t>
  </si>
  <si>
    <t>Итоговая оценка
(в баллах)</t>
  </si>
  <si>
    <t xml:space="preserve">Оценки качества финансового менеджмента по направлениям </t>
  </si>
  <si>
    <t>1. Оценка качества управления расходами бюджета</t>
  </si>
  <si>
    <t>2. Оценка качества управления доходами бюджета</t>
  </si>
  <si>
    <t>3. Оценка качества ведения учета и составления бюджетной отчетности</t>
  </si>
  <si>
    <t>5. Оценка качества управления активами</t>
  </si>
  <si>
    <t>6. Оценка качества исполнения бюджетных процедур во взаимосвязи с выявленными бюджетными нарушениями</t>
  </si>
  <si>
    <t>Оценка 
(в баллах)</t>
  </si>
  <si>
    <t>1 группа ГАБС</t>
  </si>
  <si>
    <t>-</t>
  </si>
  <si>
    <t>Средние значения оценок по 1 группе</t>
  </si>
  <si>
    <t>2 группа ГАБС</t>
  </si>
  <si>
    <t>Средние значения оценок по 2 группе</t>
  </si>
  <si>
    <t>3 группа ГАБС</t>
  </si>
  <si>
    <t>Средние значения оценок по 3 группе</t>
  </si>
  <si>
    <t>Средние значения оценок по всем ГАБС</t>
  </si>
  <si>
    <t>X</t>
  </si>
  <si>
    <t>Направление 1. Оценка качества управления расходами бюджета</t>
  </si>
  <si>
    <t>№ показателя</t>
  </si>
  <si>
    <t>P1.1</t>
  </si>
  <si>
    <t>P1.2</t>
  </si>
  <si>
    <t>P1.3</t>
  </si>
  <si>
    <t>P1.4</t>
  </si>
  <si>
    <t>P1.5</t>
  </si>
  <si>
    <t>P1.6</t>
  </si>
  <si>
    <t>P1.7</t>
  </si>
  <si>
    <t>P1.8</t>
  </si>
  <si>
    <t>P1.9</t>
  </si>
  <si>
    <t>P1.12</t>
  </si>
  <si>
    <t>P1.13</t>
  </si>
  <si>
    <t>P1.14</t>
  </si>
  <si>
    <t>Наименование показателя</t>
  </si>
  <si>
    <t>Достижение ГАБС запланированных целевых показателей государственных программ (подпрограмм, ведомственных целевых программ, основных мероприятий) (далее соответственно – ГП, ПП, ВЦП, ОМ) в отчетном финансовом году</t>
  </si>
  <si>
    <t>Качество кассового прогнозирования расходов за отчетный финансовый год</t>
  </si>
  <si>
    <t>Процент использования ГАБС и подведомственными казенными учреждениями средств, полученных в соответствии с бюджетной сметой</t>
  </si>
  <si>
    <t xml:space="preserve">Наличие  на лицевых счетах подведомственных ГАБС бюджетных и автономных учреждений остатков средств субсидии на иные цели </t>
  </si>
  <si>
    <t>Наличие у ГАБС и подведомственных ГАБС учреждений просроченной дебиторской задолженности</t>
  </si>
  <si>
    <t>Изменение дебиторской задолженности ГАБС и подведомственных ГАБС учреждений на начало текущего финансового года по сравнению с началом отчетного финансового года</t>
  </si>
  <si>
    <t>Наличие у ГАБС и подведомственных ГАБС учреждений просроченной кредиторской задолженности</t>
  </si>
  <si>
    <t>Изменение кредиторской задолженности ГАБС и подведомственных ГАБС учреждений в начале текущего финансового года по сравнению с началом отчетного финансового года</t>
  </si>
  <si>
    <t>Оценка по 1 направлению</t>
  </si>
  <si>
    <t>Значение показателя</t>
  </si>
  <si>
    <t>Место (ранг)</t>
  </si>
  <si>
    <t>неприменим</t>
  </si>
  <si>
    <t>да</t>
  </si>
  <si>
    <t xml:space="preserve">                                                             Средние значения:</t>
  </si>
  <si>
    <t>Направление 2. Оценка качества управления доходами бюджета</t>
  </si>
  <si>
    <t>P2.1</t>
  </si>
  <si>
    <t>P2.2</t>
  </si>
  <si>
    <t>P2.3</t>
  </si>
  <si>
    <t>P2.4</t>
  </si>
  <si>
    <t>Отклонение от первоначального плана формирования ГАБС налоговых и неналоговых доходов бюджета</t>
  </si>
  <si>
    <t>Доля подведомственных ГАБС учреждений (с учетом ГАБС), оштрафованных за нарушения законодательства о налогах и сборах в отчетном финансовом году, от общего количества подведомственных ГАБС учреждений (с учетом ГАБС)</t>
  </si>
  <si>
    <t>Оценка по 2 направлению</t>
  </si>
  <si>
    <t>Направление 3. Оценка качества ведения учета и составления бюджетной отчетности</t>
  </si>
  <si>
    <t>P3.1</t>
  </si>
  <si>
    <t>P3.2</t>
  </si>
  <si>
    <t>P3.3</t>
  </si>
  <si>
    <t>Оценка по 3 направлению</t>
  </si>
  <si>
    <t>Направление 4. Оценка качества организации и осуществления внутреннего финансового аудита</t>
  </si>
  <si>
    <t>P4.1</t>
  </si>
  <si>
    <t>Проведение ГАБС мониторинга качества финансового менеджмента подведомственных администраторов бюджетных средств</t>
  </si>
  <si>
    <t>Качество организации внутреннего финансового аудита</t>
  </si>
  <si>
    <t>Степень выполнения ГАБС годового плана внутреннего финансового аудита</t>
  </si>
  <si>
    <t>Оценка по 4 направлению</t>
  </si>
  <si>
    <t>Направление 5. Оценка качества управления активами</t>
  </si>
  <si>
    <t>P5.1</t>
  </si>
  <si>
    <t>P5.2</t>
  </si>
  <si>
    <t>Оценка по 5 направлению</t>
  </si>
  <si>
    <t>Направление 6. Оценка качества исполнения бюджетных процедур во взаимосвязи с выявленными бюджетными нарушениями</t>
  </si>
  <si>
    <t>Р6.1</t>
  </si>
  <si>
    <t>Оценка по 6 направлению</t>
  </si>
  <si>
    <t>Финансовое управление Администрации Шелеховского муниципального района</t>
  </si>
  <si>
    <t>главных распорядителей средств бюджета района,  главных администраторов доходов бюджета района,</t>
  </si>
  <si>
    <t xml:space="preserve">Контрольно-ревизионная палата Шелеховского района </t>
  </si>
  <si>
    <t xml:space="preserve">Отдел культуры Администрации Шелеховского муниципального района </t>
  </si>
  <si>
    <t>Управление образования Администрации Шелеховского муниципального района</t>
  </si>
  <si>
    <t xml:space="preserve">Отдел по молодёжной политики и спорту Администрации Шелеховского муниципального района </t>
  </si>
  <si>
    <t xml:space="preserve">Финансовое управление Администрации Шелеховского муниципального района </t>
  </si>
  <si>
    <t>Управление по распоряжению муниципальным имуществом Администрации Шелеховского муниципального района</t>
  </si>
  <si>
    <t>Управление территориального развития и обустройства</t>
  </si>
  <si>
    <t>Администрация Шелеховского муниципального района</t>
  </si>
  <si>
    <t>Доля бюджетных ассигнований на предоставление в соответствии с муниципальными заданиями муниципальных услуг (работ), оказываемых подведомственными  ГАБС учреждениями</t>
  </si>
  <si>
    <t>Доля подведомственных ГАБС учреждений, выполнивших муниципальное задание на 100%, в общем количестве подведомственных ГАБС учреждений, которым установлены муниципальные задания (с учетом допустимого (возможного) отклонения)</t>
  </si>
  <si>
    <t>Уровень исполнения расходов ГАБС, источником финансового обеспечения которых являются межбюджетные трансферты из областного бюджета</t>
  </si>
  <si>
    <t>Достижение значений показателей результативности исполнения ГАБС мероприятий, в целях софинансирования которых предоставляются субсидии из областного бюджета</t>
  </si>
  <si>
    <t>Доля кассовых расходов ГАБС и подведомственных казенных учреждений (без учета расходов за счет целевых средств областного бюджета) из  бюджета района в IV квартале отчетного финансового года в объеме кассовых расходов (без учета расходов за счет целевых средств областного бюджета) из бюджета района в отчетном финансовом году</t>
  </si>
  <si>
    <t>Доля внесенных ГАБС изменений в целевые показатели ГП, ПП, ВЦП, ОМ, обусловленных внесением изменений в ресурсное обеспечение реализации ГП, ПП, ВЦП, ОМ в связи с уточнением бюджета района в отчетном финансовом году, от общего количества внесенных ГАБС изменений в целевые показатели ГП, ПП, ВЦП, ОМ в отчетном финансовом году</t>
  </si>
  <si>
    <t>Р1.10</t>
  </si>
  <si>
    <t>P1.11</t>
  </si>
  <si>
    <t>Р1.15</t>
  </si>
  <si>
    <t>Своевременность представления ГАБС документов, необходимых для составления бюджета района на очередной финансовый год и плановый период</t>
  </si>
  <si>
    <t>Эффективность работы ГАБС с невыясненными поступлениями бюджета района</t>
  </si>
  <si>
    <t>Динамика поступлений администрируемых ГАБС видов доходов бюджета района</t>
  </si>
  <si>
    <t>Соответствие показателей годовой отчетности подведомственных ГАБС учреждений (с учетом ГАБС) учетным данным, отраженным в 1С: Предприятие 8.3 «Бухгалтерия государственного учреждения» и в автоматизированной информационной системы «СВОД-Смарт»</t>
  </si>
  <si>
    <t>Достоверность отражения подведомственными ГАБС учреждениями (с учетом ГАБС) в учете 1С: Предприятие 8.3 «Бухгалтерия государственного учреждения» выплаты заработной платы</t>
  </si>
  <si>
    <t>Доля подведомственных ГАБС учреждений, осуществляющих своевременный учет особо ценного движимого, недвижимого имущества, приобретенного учреждением за счет средств, выделенных ему в рамках муниципального задания, на счетах бюджетного (бухгалтерского) учета</t>
  </si>
  <si>
    <t xml:space="preserve">Р4.2 </t>
  </si>
  <si>
    <t xml:space="preserve">P4.3 </t>
  </si>
  <si>
    <t>Недостачи и хищения муниципальной собственности</t>
  </si>
  <si>
    <t>Нарушения при управлении и распоряжении муниципальной собственностью</t>
  </si>
  <si>
    <t>Качество исполнения ГАБС представлений, предписаний органов муниципального финансового контроля</t>
  </si>
  <si>
    <t>Отсутствие отчета</t>
  </si>
  <si>
    <t>Наличие правового акта (решения)</t>
  </si>
  <si>
    <t>отсутствие предписаний</t>
  </si>
  <si>
    <t>4. Оценка качества организации и осуществления внутреннего финансового аудита</t>
  </si>
  <si>
    <t>Перечень показателей качества финансового менеджмента, по которым значения оценок отклоняются от их целевых показателей</t>
  </si>
  <si>
    <t>P1.5, P1.7, P4.3</t>
  </si>
  <si>
    <t>P1.5, P1.7, P1.9, Р4.2, P4.3</t>
  </si>
  <si>
    <t>P1.5, P1.7, P1.9, P1.11, P2.1, P4.1, P4.3</t>
  </si>
  <si>
    <t>P1.7, P1.9, P2.1, P4.1, P4.3</t>
  </si>
  <si>
    <t>P1.7, P2.1, P2.3, P4.1, P4.3</t>
  </si>
  <si>
    <t>P1.1, P1.3, P1.4, P1.5, P1.6, P1.7, P1.9, P2.1, P4.1, P4.3</t>
  </si>
  <si>
    <t>P1.1, P1.5, P1.6, P1.7, P1.8, P1.9, P1.11, P1.12, P2.1, P4.1, P4.3, P5.1</t>
  </si>
  <si>
    <t>P1.5, P1.7, P1.9, P1.11, P1.12, P4.1, P4.3, P5.1</t>
  </si>
  <si>
    <t>главных администраторов источников финансирования дефицита бюджета района (далее - ГАБС) за 2022 год</t>
  </si>
  <si>
    <t xml:space="preserve">Отдел по молодёжной политике и спорту Администрации Шелеховского муниципального района </t>
  </si>
  <si>
    <t>РЕЙТИНГ 
главных распорядителей средств бюджета района,  главных администраторов доходов бюджета района, главных администраторов источников финансирования дефицита бюджета района (далее - ГАБС) по результатам проведения мониторинга качества финансового менеджмента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</si>
</sst>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0.0%"/>
    <numFmt numFmtId="166" formatCode="0.0000"/>
    <numFmt numFmtId="167" formatCode="#,##0.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u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7.5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i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</cellStyleXfs>
  <cellXfs count="136">
    <xf numFmtId="0" fontId="0" fillId="0" borderId="0" xfId="0"/>
    <xf numFmtId="0" fontId="4" fillId="0" borderId="0" xfId="1" applyNumberFormat="1" applyFont="1" applyFill="1" applyBorder="1" applyAlignment="1" applyProtection="1">
      <alignment horizontal="left"/>
      <protection locked="0"/>
    </xf>
    <xf numFmtId="0" fontId="5" fillId="0" borderId="0" xfId="0" applyFont="1"/>
    <xf numFmtId="0" fontId="3" fillId="0" borderId="0" xfId="1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left" vertical="center"/>
      <protection locked="0"/>
    </xf>
    <xf numFmtId="0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8" fillId="0" borderId="0" xfId="1" applyNumberFormat="1" applyFont="1" applyFill="1" applyBorder="1" applyAlignment="1" applyProtection="1">
      <protection locked="0"/>
    </xf>
    <xf numFmtId="1" fontId="5" fillId="0" borderId="0" xfId="0" applyNumberFormat="1" applyFont="1"/>
    <xf numFmtId="0" fontId="9" fillId="0" borderId="0" xfId="1" applyNumberFormat="1" applyFont="1" applyFill="1" applyBorder="1" applyAlignment="1" applyProtection="1">
      <alignment horizontal="center"/>
      <protection locked="0"/>
    </xf>
    <xf numFmtId="0" fontId="3" fillId="0" borderId="0" xfId="1" applyNumberFormat="1" applyFont="1" applyFill="1" applyBorder="1" applyAlignment="1" applyProtection="1">
      <protection locked="0"/>
    </xf>
    <xf numFmtId="0" fontId="3" fillId="0" borderId="0" xfId="1" applyNumberFormat="1" applyFont="1" applyFill="1" applyBorder="1" applyAlignment="1" applyProtection="1">
      <alignment horizontal="center"/>
      <protection locked="0"/>
    </xf>
    <xf numFmtId="0" fontId="10" fillId="0" borderId="0" xfId="1" applyNumberFormat="1" applyFont="1" applyFill="1" applyBorder="1" applyAlignment="1" applyProtection="1">
      <alignment horizontal="left"/>
      <protection locked="0"/>
    </xf>
    <xf numFmtId="1" fontId="11" fillId="0" borderId="0" xfId="1" applyNumberFormat="1" applyFont="1" applyFill="1" applyBorder="1" applyAlignment="1" applyProtection="1">
      <alignment horizontal="center"/>
      <protection locked="0"/>
    </xf>
    <xf numFmtId="166" fontId="4" fillId="0" borderId="0" xfId="1" applyNumberFormat="1" applyFont="1" applyFill="1" applyBorder="1" applyAlignment="1" applyProtection="1">
      <alignment horizontal="center"/>
      <protection locked="0"/>
    </xf>
    <xf numFmtId="0" fontId="14" fillId="0" borderId="0" xfId="0" applyFont="1"/>
    <xf numFmtId="0" fontId="17" fillId="0" borderId="0" xfId="0" applyFont="1"/>
    <xf numFmtId="0" fontId="13" fillId="0" borderId="0" xfId="0" applyFont="1" applyAlignment="1">
      <alignment vertical="center" textRotation="90"/>
    </xf>
    <xf numFmtId="2" fontId="5" fillId="0" borderId="0" xfId="0" applyNumberFormat="1" applyFont="1"/>
    <xf numFmtId="0" fontId="9" fillId="0" borderId="0" xfId="1" applyNumberFormat="1" applyFont="1" applyFill="1" applyBorder="1" applyAlignment="1" applyProtection="1">
      <protection locked="0"/>
    </xf>
    <xf numFmtId="0" fontId="11" fillId="0" borderId="0" xfId="1" applyNumberFormat="1" applyFont="1" applyFill="1" applyBorder="1" applyAlignment="1" applyProtection="1">
      <alignment horizontal="center"/>
      <protection locked="0"/>
    </xf>
    <xf numFmtId="9" fontId="3" fillId="0" borderId="0" xfId="2" applyFont="1" applyFill="1" applyBorder="1" applyAlignment="1" applyProtection="1">
      <alignment horizontal="center"/>
      <protection locked="0"/>
    </xf>
    <xf numFmtId="0" fontId="4" fillId="0" borderId="0" xfId="1" applyNumberFormat="1" applyFont="1" applyFill="1" applyBorder="1" applyAlignment="1" applyProtection="1">
      <alignment horizontal="center"/>
      <protection locked="0"/>
    </xf>
    <xf numFmtId="9" fontId="4" fillId="0" borderId="0" xfId="2" applyFont="1" applyFill="1" applyBorder="1" applyAlignment="1" applyProtection="1">
      <alignment horizontal="left"/>
      <protection locked="0"/>
    </xf>
    <xf numFmtId="0" fontId="3" fillId="0" borderId="0" xfId="1" applyNumberFormat="1" applyFont="1" applyFill="1" applyBorder="1" applyAlignment="1" applyProtection="1">
      <alignment wrapText="1"/>
      <protection locked="0"/>
    </xf>
    <xf numFmtId="0" fontId="14" fillId="0" borderId="0" xfId="0" applyFont="1" applyAlignment="1">
      <alignment vertical="center" textRotation="90"/>
    </xf>
    <xf numFmtId="0" fontId="16" fillId="0" borderId="0" xfId="3" applyFont="1" applyAlignment="1">
      <alignment horizontal="left" vertical="center" wrapText="1"/>
    </xf>
    <xf numFmtId="9" fontId="5" fillId="0" borderId="0" xfId="2" applyFont="1"/>
    <xf numFmtId="0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1" applyNumberFormat="1" applyFont="1" applyFill="1" applyBorder="1" applyAlignment="1" applyProtection="1">
      <alignment horizontal="left" vertical="center"/>
      <protection locked="0"/>
    </xf>
    <xf numFmtId="0" fontId="4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1" applyNumberFormat="1" applyFont="1" applyFill="1" applyBorder="1" applyAlignment="1" applyProtection="1">
      <protection locked="0"/>
    </xf>
    <xf numFmtId="0" fontId="22" fillId="0" borderId="0" xfId="1" applyNumberFormat="1" applyFont="1" applyFill="1" applyBorder="1" applyAlignment="1" applyProtection="1">
      <protection locked="0"/>
    </xf>
    <xf numFmtId="0" fontId="23" fillId="0" borderId="0" xfId="1" applyNumberFormat="1" applyFont="1" applyFill="1" applyBorder="1" applyAlignment="1" applyProtection="1">
      <protection locked="0"/>
    </xf>
    <xf numFmtId="0" fontId="24" fillId="0" borderId="0" xfId="1" applyNumberFormat="1" applyFont="1" applyFill="1" applyBorder="1" applyAlignment="1" applyProtection="1">
      <alignment horizontal="center"/>
      <protection locked="0"/>
    </xf>
    <xf numFmtId="9" fontId="23" fillId="0" borderId="0" xfId="2" applyFont="1" applyFill="1" applyBorder="1" applyAlignment="1" applyProtection="1">
      <alignment horizontal="center"/>
      <protection locked="0"/>
    </xf>
    <xf numFmtId="0" fontId="23" fillId="0" borderId="0" xfId="1" applyNumberFormat="1" applyFont="1" applyFill="1" applyBorder="1" applyAlignment="1" applyProtection="1">
      <alignment horizontal="center"/>
      <protection locked="0"/>
    </xf>
    <xf numFmtId="0" fontId="16" fillId="0" borderId="0" xfId="1" applyNumberFormat="1" applyFont="1" applyFill="1" applyBorder="1" applyAlignment="1" applyProtection="1">
      <alignment horizontal="left"/>
      <protection locked="0"/>
    </xf>
    <xf numFmtId="0" fontId="16" fillId="0" borderId="0" xfId="1" applyNumberFormat="1" applyFont="1" applyFill="1" applyBorder="1" applyAlignment="1" applyProtection="1">
      <alignment horizontal="center"/>
      <protection locked="0"/>
    </xf>
    <xf numFmtId="9" fontId="16" fillId="0" borderId="0" xfId="2" applyFont="1" applyFill="1" applyBorder="1" applyAlignment="1" applyProtection="1">
      <alignment horizontal="left"/>
      <protection locked="0"/>
    </xf>
    <xf numFmtId="0" fontId="23" fillId="0" borderId="0" xfId="1" applyNumberFormat="1" applyFont="1" applyFill="1" applyBorder="1" applyAlignment="1" applyProtection="1">
      <alignment wrapText="1"/>
      <protection locked="0"/>
    </xf>
    <xf numFmtId="0" fontId="22" fillId="0" borderId="0" xfId="1" applyNumberFormat="1" applyFont="1" applyFill="1" applyBorder="1" applyAlignment="1" applyProtection="1">
      <alignment horizontal="center"/>
      <protection locked="0"/>
    </xf>
    <xf numFmtId="9" fontId="21" fillId="0" borderId="0" xfId="2" applyFont="1" applyFill="1"/>
    <xf numFmtId="0" fontId="1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1" applyNumberFormat="1" applyFont="1" applyFill="1" applyBorder="1" applyAlignment="1" applyProtection="1">
      <alignment horizontal="center" vertical="center" wrapText="1"/>
      <protection locked="0"/>
    </xf>
    <xf numFmtId="9" fontId="16" fillId="0" borderId="1" xfId="2" applyFont="1" applyFill="1" applyBorder="1" applyAlignment="1" applyProtection="1">
      <alignment horizontal="center" vertical="center" wrapText="1"/>
      <protection locked="0"/>
    </xf>
    <xf numFmtId="0" fontId="2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1" applyNumberFormat="1" applyFont="1" applyFill="1" applyBorder="1" applyAlignment="1" applyProtection="1">
      <alignment horizontal="left" vertical="center" wrapText="1"/>
      <protection locked="0"/>
    </xf>
    <xf numFmtId="9" fontId="16" fillId="0" borderId="1" xfId="2" applyFont="1" applyFill="1" applyBorder="1" applyAlignment="1" applyProtection="1">
      <alignment horizontal="center" vertical="center"/>
      <protection locked="0"/>
    </xf>
    <xf numFmtId="3" fontId="16" fillId="0" borderId="1" xfId="1" applyNumberFormat="1" applyFont="1" applyFill="1" applyBorder="1" applyAlignment="1" applyProtection="1">
      <alignment horizontal="center" vertical="center"/>
      <protection locked="0"/>
    </xf>
    <xf numFmtId="0" fontId="16" fillId="0" borderId="1" xfId="2" applyNumberFormat="1" applyFont="1" applyFill="1" applyBorder="1" applyAlignment="1" applyProtection="1">
      <alignment horizontal="center" vertical="center"/>
      <protection locked="0"/>
    </xf>
    <xf numFmtId="2" fontId="25" fillId="0" borderId="1" xfId="2" applyNumberFormat="1" applyFont="1" applyFill="1" applyBorder="1" applyAlignment="1" applyProtection="1">
      <alignment horizontal="center" vertical="center"/>
      <protection locked="0"/>
    </xf>
    <xf numFmtId="3" fontId="25" fillId="0" borderId="1" xfId="1" applyNumberFormat="1" applyFont="1" applyFill="1" applyBorder="1" applyAlignment="1" applyProtection="1">
      <alignment horizontal="center" vertical="center"/>
      <protection locked="0"/>
    </xf>
    <xf numFmtId="0" fontId="16" fillId="0" borderId="1" xfId="3" applyFont="1" applyBorder="1" applyAlignment="1">
      <alignment horizontal="left" vertical="center" wrapText="1"/>
    </xf>
    <xf numFmtId="0" fontId="25" fillId="0" borderId="1" xfId="1" applyNumberFormat="1" applyFont="1" applyFill="1" applyBorder="1" applyAlignment="1" applyProtection="1">
      <alignment horizontal="center" vertical="center"/>
      <protection locked="0"/>
    </xf>
    <xf numFmtId="0" fontId="25" fillId="0" borderId="1" xfId="1" applyNumberFormat="1" applyFont="1" applyFill="1" applyBorder="1" applyAlignment="1" applyProtection="1">
      <alignment horizontal="center" vertical="top"/>
      <protection locked="0"/>
    </xf>
    <xf numFmtId="9" fontId="25" fillId="0" borderId="1" xfId="2" applyFont="1" applyFill="1" applyBorder="1" applyAlignment="1" applyProtection="1">
      <alignment horizontal="center" vertical="center"/>
      <protection locked="0"/>
    </xf>
    <xf numFmtId="0" fontId="25" fillId="0" borderId="1" xfId="2" applyNumberFormat="1" applyFont="1" applyFill="1" applyBorder="1" applyAlignment="1" applyProtection="1">
      <alignment horizontal="center" vertical="center"/>
      <protection locked="0"/>
    </xf>
    <xf numFmtId="4" fontId="2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/>
    <xf numFmtId="0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/>
    <xf numFmtId="1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7" fillId="2" borderId="1" xfId="1" applyNumberFormat="1" applyFont="1" applyFill="1" applyBorder="1" applyAlignment="1" applyProtection="1">
      <alignment horizontal="center" vertical="center"/>
      <protection locked="0"/>
    </xf>
    <xf numFmtId="2" fontId="4" fillId="0" borderId="1" xfId="2" applyNumberFormat="1" applyFont="1" applyFill="1" applyBorder="1" applyAlignment="1" applyProtection="1">
      <alignment horizontal="center" vertical="center"/>
      <protection locked="0"/>
    </xf>
    <xf numFmtId="3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" applyNumberFormat="1" applyFont="1" applyFill="1" applyBorder="1" applyAlignment="1" applyProtection="1">
      <alignment horizontal="left" vertical="center" wrapText="1"/>
      <protection locked="0"/>
    </xf>
    <xf numFmtId="3" fontId="7" fillId="0" borderId="1" xfId="1" applyNumberFormat="1" applyFont="1" applyFill="1" applyBorder="1" applyAlignment="1" applyProtection="1">
      <alignment horizontal="center" vertical="center"/>
      <protection locked="0"/>
    </xf>
    <xf numFmtId="2" fontId="7" fillId="0" borderId="1" xfId="2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vertical="center" textRotation="90"/>
    </xf>
    <xf numFmtId="1" fontId="7" fillId="0" borderId="1" xfId="1" applyNumberFormat="1" applyFont="1" applyFill="1" applyBorder="1" applyAlignment="1" applyProtection="1">
      <alignment horizontal="center"/>
      <protection locked="0"/>
    </xf>
    <xf numFmtId="4" fontId="16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9" fontId="4" fillId="0" borderId="1" xfId="2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/>
    <xf numFmtId="0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textRotation="90"/>
    </xf>
    <xf numFmtId="9" fontId="4" fillId="0" borderId="1" xfId="2" applyFont="1" applyFill="1" applyBorder="1" applyAlignment="1" applyProtection="1">
      <alignment horizontal="center" vertical="center"/>
      <protection locked="0"/>
    </xf>
    <xf numFmtId="3" fontId="4" fillId="0" borderId="1" xfId="1" applyNumberFormat="1" applyFont="1" applyFill="1" applyBorder="1" applyAlignment="1" applyProtection="1">
      <alignment horizontal="center" vertical="center"/>
      <protection locked="0"/>
    </xf>
    <xf numFmtId="9" fontId="18" fillId="0" borderId="1" xfId="2" applyFont="1" applyFill="1" applyBorder="1" applyAlignment="1" applyProtection="1">
      <alignment horizontal="center" vertical="center"/>
      <protection locked="0"/>
    </xf>
    <xf numFmtId="3" fontId="18" fillId="0" borderId="1" xfId="1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vertical="center" textRotation="90"/>
    </xf>
    <xf numFmtId="0" fontId="7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1" applyNumberFormat="1" applyFont="1" applyFill="1" applyBorder="1" applyAlignment="1" applyProtection="1">
      <alignment horizontal="center" vertical="top"/>
      <protection locked="0"/>
    </xf>
    <xf numFmtId="9" fontId="7" fillId="0" borderId="1" xfId="2" applyFont="1" applyFill="1" applyBorder="1" applyAlignment="1" applyProtection="1">
      <alignment horizontal="center" vertical="center"/>
      <protection locked="0"/>
    </xf>
    <xf numFmtId="3" fontId="4" fillId="0" borderId="1" xfId="2" applyNumberFormat="1" applyFont="1" applyFill="1" applyBorder="1" applyAlignment="1" applyProtection="1">
      <alignment horizontal="center" vertical="center"/>
      <protection locked="0"/>
    </xf>
    <xf numFmtId="3" fontId="16" fillId="0" borderId="1" xfId="2" applyNumberFormat="1" applyFont="1" applyFill="1" applyBorder="1" applyAlignment="1" applyProtection="1">
      <alignment horizontal="center" vertical="center"/>
      <protection locked="0"/>
    </xf>
    <xf numFmtId="3" fontId="7" fillId="0" borderId="1" xfId="2" applyNumberFormat="1" applyFont="1" applyFill="1" applyBorder="1" applyAlignment="1" applyProtection="1">
      <alignment horizontal="center" vertical="center"/>
      <protection locked="0"/>
    </xf>
    <xf numFmtId="3" fontId="25" fillId="0" borderId="1" xfId="2" applyNumberFormat="1" applyFont="1" applyFill="1" applyBorder="1" applyAlignment="1" applyProtection="1">
      <alignment horizontal="center" vertical="center"/>
      <protection locked="0"/>
    </xf>
    <xf numFmtId="167" fontId="16" fillId="0" borderId="1" xfId="2" applyNumberFormat="1" applyFont="1" applyFill="1" applyBorder="1" applyAlignment="1" applyProtection="1">
      <alignment horizontal="center" vertical="center"/>
      <protection locked="0"/>
    </xf>
    <xf numFmtId="49" fontId="16" fillId="0" borderId="1" xfId="2" applyNumberFormat="1" applyFont="1" applyFill="1" applyBorder="1" applyAlignment="1" applyProtection="1">
      <alignment horizontal="center" vertical="center"/>
      <protection locked="0"/>
    </xf>
    <xf numFmtId="49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1" xfId="2" applyNumberFormat="1" applyFont="1" applyFill="1" applyBorder="1" applyAlignment="1" applyProtection="1">
      <alignment horizontal="center" vertical="center"/>
      <protection locked="0"/>
    </xf>
    <xf numFmtId="9" fontId="5" fillId="0" borderId="0" xfId="2" applyFont="1" applyFill="1"/>
    <xf numFmtId="0" fontId="19" fillId="0" borderId="0" xfId="0" applyFont="1"/>
    <xf numFmtId="0" fontId="21" fillId="0" borderId="0" xfId="0" applyFont="1"/>
    <xf numFmtId="0" fontId="19" fillId="0" borderId="1" xfId="0" applyFont="1" applyBorder="1"/>
    <xf numFmtId="0" fontId="26" fillId="0" borderId="1" xfId="0" applyFont="1" applyBorder="1"/>
    <xf numFmtId="0" fontId="26" fillId="0" borderId="0" xfId="0" applyFont="1"/>
    <xf numFmtId="0" fontId="26" fillId="0" borderId="1" xfId="0" applyFont="1" applyBorder="1" applyAlignment="1">
      <alignment horizontal="center" vertical="center" textRotation="90"/>
    </xf>
    <xf numFmtId="0" fontId="21" fillId="0" borderId="1" xfId="0" applyFont="1" applyBorder="1"/>
    <xf numFmtId="0" fontId="26" fillId="0" borderId="1" xfId="0" applyFont="1" applyBorder="1" applyAlignment="1">
      <alignment vertical="center" textRotation="90"/>
    </xf>
    <xf numFmtId="0" fontId="27" fillId="0" borderId="0" xfId="0" applyFont="1"/>
    <xf numFmtId="0" fontId="26" fillId="0" borderId="0" xfId="0" applyFont="1" applyAlignment="1">
      <alignment vertical="center" textRotation="90"/>
    </xf>
    <xf numFmtId="0" fontId="14" fillId="0" borderId="1" xfId="0" applyFont="1" applyBorder="1" applyAlignment="1">
      <alignment horizontal="center"/>
    </xf>
    <xf numFmtId="0" fontId="28" fillId="0" borderId="1" xfId="0" applyFont="1" applyBorder="1"/>
    <xf numFmtId="0" fontId="1" fillId="0" borderId="1" xfId="0" applyFont="1" applyBorder="1"/>
    <xf numFmtId="4" fontId="4" fillId="0" borderId="1" xfId="1" applyNumberFormat="1" applyFont="1" applyFill="1" applyBorder="1" applyAlignment="1" applyProtection="1">
      <alignment horizontal="center" vertical="center"/>
      <protection locked="0"/>
    </xf>
    <xf numFmtId="4" fontId="25" fillId="0" borderId="1" xfId="2" applyNumberFormat="1" applyFont="1" applyFill="1" applyBorder="1" applyAlignment="1" applyProtection="1">
      <alignment horizontal="center" vertical="center"/>
      <protection locked="0"/>
    </xf>
    <xf numFmtId="0" fontId="28" fillId="0" borderId="1" xfId="0" applyFont="1" applyBorder="1" applyAlignment="1">
      <alignment vertical="top" wrapText="1"/>
    </xf>
    <xf numFmtId="0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textRotation="90"/>
    </xf>
    <xf numFmtId="0" fontId="16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1" applyNumberFormat="1" applyFont="1" applyFill="1" applyBorder="1" applyAlignment="1" applyProtection="1">
      <alignment horizontal="center"/>
      <protection locked="0"/>
    </xf>
    <xf numFmtId="0" fontId="16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5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5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>
      <alignment horizontal="center" vertical="center" textRotation="90"/>
    </xf>
    <xf numFmtId="0" fontId="2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1" applyNumberFormat="1" applyFont="1" applyFill="1" applyBorder="1" applyAlignment="1" applyProtection="1">
      <alignment horizontal="center"/>
      <protection locked="0"/>
    </xf>
    <xf numFmtId="0" fontId="14" fillId="0" borderId="1" xfId="0" applyFont="1" applyBorder="1" applyAlignment="1">
      <alignment horizontal="center" vertical="center" textRotation="90"/>
    </xf>
    <xf numFmtId="0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/>
  </cellXfs>
  <cellStyles count="4">
    <cellStyle name="Денежный" xfId="1" builtinId="4"/>
    <cellStyle name="Обычный" xfId="0" builtinId="0"/>
    <cellStyle name="Обычный 3 2" xfId="3" xr:uid="{00000000-0005-0000-0000-000002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zoomScaleNormal="100" workbookViewId="0">
      <selection activeCell="D24" sqref="D24"/>
    </sheetView>
  </sheetViews>
  <sheetFormatPr defaultRowHeight="15" x14ac:dyDescent="0.25"/>
  <cols>
    <col min="1" max="1" width="6.42578125" customWidth="1"/>
    <col min="2" max="2" width="71.7109375" customWidth="1"/>
    <col min="3" max="3" width="7.5703125" customWidth="1"/>
    <col min="4" max="5" width="11.140625" customWidth="1"/>
    <col min="6" max="6" width="10.7109375" customWidth="1"/>
    <col min="7" max="7" width="9" customWidth="1"/>
  </cols>
  <sheetData>
    <row r="1" spans="1:8" ht="69.599999999999994" customHeight="1" x14ac:dyDescent="0.25">
      <c r="A1" s="116" t="s">
        <v>129</v>
      </c>
      <c r="B1" s="116"/>
      <c r="C1" s="116"/>
      <c r="D1" s="116"/>
      <c r="E1" s="116"/>
      <c r="F1" s="116"/>
      <c r="G1" s="1"/>
    </row>
    <row r="2" spans="1:8" ht="15.6" customHeight="1" x14ac:dyDescent="0.25">
      <c r="A2" s="2"/>
      <c r="B2" s="116"/>
      <c r="C2" s="116"/>
      <c r="D2" s="116"/>
      <c r="E2" s="116"/>
      <c r="F2" s="116"/>
      <c r="G2" s="3"/>
    </row>
    <row r="3" spans="1:8" ht="72" x14ac:dyDescent="0.25">
      <c r="A3" s="4" t="s">
        <v>0</v>
      </c>
      <c r="B3" s="4" t="s">
        <v>1</v>
      </c>
      <c r="C3" s="5" t="s">
        <v>2</v>
      </c>
      <c r="D3" s="4" t="s">
        <v>3</v>
      </c>
      <c r="E3" s="4" t="s">
        <v>4</v>
      </c>
      <c r="F3" s="4" t="s">
        <v>5</v>
      </c>
      <c r="G3" s="2"/>
    </row>
    <row r="4" spans="1:8" x14ac:dyDescent="0.25">
      <c r="A4" s="34" t="s">
        <v>6</v>
      </c>
      <c r="B4" s="35"/>
      <c r="C4" s="8"/>
      <c r="D4" s="7"/>
      <c r="E4" s="7"/>
      <c r="F4" s="7"/>
      <c r="G4" s="2"/>
    </row>
    <row r="5" spans="1:8" ht="14.45" customHeight="1" x14ac:dyDescent="0.25">
      <c r="A5" s="7">
        <v>1</v>
      </c>
      <c r="B5" s="9" t="s">
        <v>86</v>
      </c>
      <c r="C5" s="33">
        <v>901</v>
      </c>
      <c r="D5" s="68">
        <f>Направления!D11</f>
        <v>1</v>
      </c>
      <c r="E5" s="69">
        <f>Направления!E11</f>
        <v>4.0250000000000004</v>
      </c>
      <c r="F5" s="10">
        <f>E5/H$5</f>
        <v>0.80500000000000005</v>
      </c>
      <c r="G5" s="2"/>
      <c r="H5" s="135">
        <v>5</v>
      </c>
    </row>
    <row r="6" spans="1:8" ht="22.5" x14ac:dyDescent="0.25">
      <c r="A6" s="7">
        <v>3</v>
      </c>
      <c r="B6" s="9" t="s">
        <v>91</v>
      </c>
      <c r="C6" s="33">
        <v>913</v>
      </c>
      <c r="D6" s="68">
        <f>Направления!D12</f>
        <v>2</v>
      </c>
      <c r="E6" s="69">
        <f>Направления!E12</f>
        <v>4.0750000000000002</v>
      </c>
      <c r="F6" s="10">
        <f t="shared" ref="F6:F14" si="0">E6/H$5</f>
        <v>0.81500000000000006</v>
      </c>
      <c r="G6" s="2"/>
    </row>
    <row r="7" spans="1:8" x14ac:dyDescent="0.25">
      <c r="A7" s="6" t="s">
        <v>7</v>
      </c>
      <c r="B7" s="9"/>
      <c r="C7" s="7"/>
      <c r="D7" s="68"/>
      <c r="E7" s="69"/>
      <c r="F7" s="10"/>
      <c r="G7" s="2"/>
    </row>
    <row r="8" spans="1:8" ht="14.45" customHeight="1" x14ac:dyDescent="0.25">
      <c r="A8" s="7">
        <v>1</v>
      </c>
      <c r="B8" s="9" t="s">
        <v>87</v>
      </c>
      <c r="C8" s="7">
        <v>904</v>
      </c>
      <c r="D8" s="68">
        <f>Направления!D14</f>
        <v>3</v>
      </c>
      <c r="E8" s="69">
        <f>Направления!E14</f>
        <v>3.8633333333333333</v>
      </c>
      <c r="F8" s="10">
        <f t="shared" si="0"/>
        <v>0.77266666666666661</v>
      </c>
      <c r="G8" s="2"/>
    </row>
    <row r="9" spans="1:8" x14ac:dyDescent="0.25">
      <c r="A9" s="7">
        <v>2</v>
      </c>
      <c r="B9" s="9" t="s">
        <v>89</v>
      </c>
      <c r="C9" s="7">
        <v>908</v>
      </c>
      <c r="D9" s="68">
        <f>Направления!D15</f>
        <v>2</v>
      </c>
      <c r="E9" s="69">
        <f>Направления!E15</f>
        <v>3.8899999999999997</v>
      </c>
      <c r="F9" s="10">
        <f t="shared" si="0"/>
        <v>0.77799999999999991</v>
      </c>
      <c r="G9" s="2"/>
    </row>
    <row r="10" spans="1:8" x14ac:dyDescent="0.25">
      <c r="A10" s="7">
        <v>3</v>
      </c>
      <c r="B10" s="9" t="s">
        <v>90</v>
      </c>
      <c r="C10" s="7">
        <v>910</v>
      </c>
      <c r="D10" s="68">
        <f>Направления!D16</f>
        <v>1</v>
      </c>
      <c r="E10" s="69">
        <f>Направления!E16</f>
        <v>4.25</v>
      </c>
      <c r="F10" s="10">
        <f t="shared" si="0"/>
        <v>0.85</v>
      </c>
      <c r="G10" s="2"/>
    </row>
    <row r="11" spans="1:8" x14ac:dyDescent="0.25">
      <c r="A11" s="7">
        <v>4</v>
      </c>
      <c r="B11" s="9" t="s">
        <v>92</v>
      </c>
      <c r="C11" s="7">
        <v>917</v>
      </c>
      <c r="D11" s="68">
        <f>Направления!D17</f>
        <v>5</v>
      </c>
      <c r="E11" s="69">
        <f>Направления!E17</f>
        <v>3.75</v>
      </c>
      <c r="F11" s="10">
        <f t="shared" si="0"/>
        <v>0.75</v>
      </c>
      <c r="G11" s="2"/>
    </row>
    <row r="12" spans="1:8" x14ac:dyDescent="0.25">
      <c r="A12" s="7">
        <v>5</v>
      </c>
      <c r="B12" s="9" t="s">
        <v>93</v>
      </c>
      <c r="C12" s="7">
        <v>919</v>
      </c>
      <c r="D12" s="68">
        <f>Направления!D18</f>
        <v>4</v>
      </c>
      <c r="E12" s="69">
        <f>Направления!E18</f>
        <v>3.85</v>
      </c>
      <c r="F12" s="10">
        <f t="shared" si="0"/>
        <v>0.77</v>
      </c>
    </row>
    <row r="13" spans="1:8" x14ac:dyDescent="0.25">
      <c r="A13" s="6" t="s">
        <v>8</v>
      </c>
      <c r="B13" s="9"/>
      <c r="C13" s="7"/>
      <c r="D13" s="68"/>
      <c r="E13" s="69"/>
      <c r="F13" s="10"/>
      <c r="G13" s="2"/>
    </row>
    <row r="14" spans="1:8" ht="14.25" customHeight="1" x14ac:dyDescent="0.25">
      <c r="A14" s="7">
        <v>1</v>
      </c>
      <c r="B14" s="9" t="s">
        <v>88</v>
      </c>
      <c r="C14" s="7">
        <v>907</v>
      </c>
      <c r="D14" s="68">
        <f>Направления!D20</f>
        <v>1</v>
      </c>
      <c r="E14" s="69">
        <f>Направления!E20</f>
        <v>3.8600000000000003</v>
      </c>
      <c r="F14" s="10">
        <f t="shared" si="0"/>
        <v>0.77200000000000002</v>
      </c>
      <c r="G14" s="2"/>
    </row>
    <row r="16" spans="1:8" x14ac:dyDescent="0.25">
      <c r="A16" s="11"/>
    </row>
  </sheetData>
  <mergeCells count="2">
    <mergeCell ref="A1:F1"/>
    <mergeCell ref="B2:F2"/>
  </mergeCells>
  <pageMargins left="0.91" right="0.42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24"/>
  <sheetViews>
    <sheetView zoomScaleNormal="100" zoomScaleSheetLayoutView="100" workbookViewId="0">
      <pane xSplit="5" ySplit="10" topLeftCell="F11" activePane="bottomRight" state="frozen"/>
      <selection activeCell="B15" sqref="B15"/>
      <selection pane="topRight" activeCell="B15" sqref="B15"/>
      <selection pane="bottomLeft" activeCell="B15" sqref="B15"/>
      <selection pane="bottomRight" activeCell="D20" sqref="D20"/>
    </sheetView>
  </sheetViews>
  <sheetFormatPr defaultRowHeight="15" x14ac:dyDescent="0.25"/>
  <cols>
    <col min="1" max="1" width="6.42578125" style="2" customWidth="1"/>
    <col min="2" max="2" width="71.7109375" style="2" customWidth="1"/>
    <col min="3" max="3" width="7.5703125" style="13" customWidth="1"/>
    <col min="4" max="5" width="11.140625" style="2" customWidth="1"/>
    <col min="6" max="6" width="10.28515625" style="2" customWidth="1"/>
    <col min="7" max="7" width="9.5703125" style="2" customWidth="1"/>
    <col min="8" max="8" width="9.140625" style="2" customWidth="1"/>
    <col min="9" max="9" width="9" style="2" customWidth="1"/>
    <col min="10" max="10" width="8.5703125" style="2" customWidth="1"/>
    <col min="11" max="11" width="9.28515625" style="2" customWidth="1"/>
    <col min="12" max="12" width="9.7109375" style="2" customWidth="1"/>
    <col min="13" max="13" width="9.28515625" style="2" customWidth="1"/>
    <col min="14" max="15" width="9.5703125" style="2" customWidth="1"/>
    <col min="16" max="17" width="9.7109375" style="2" customWidth="1"/>
    <col min="18" max="18" width="38.85546875" customWidth="1"/>
  </cols>
  <sheetData>
    <row r="1" spans="1:39" x14ac:dyDescent="0.25">
      <c r="A1"/>
      <c r="B1" s="12" t="s">
        <v>84</v>
      </c>
      <c r="C1" s="12"/>
      <c r="D1" s="12"/>
      <c r="E1" s="12"/>
      <c r="F1" s="12"/>
      <c r="G1" s="12"/>
      <c r="H1" s="1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25">
      <c r="A2"/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</row>
    <row r="3" spans="1:39" ht="15.75" x14ac:dyDescent="0.25">
      <c r="A3"/>
      <c r="B3" s="15" t="s">
        <v>10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ht="15.75" x14ac:dyDescent="0.25">
      <c r="A4"/>
      <c r="B4" s="15" t="s">
        <v>85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ht="15.75" x14ac:dyDescent="0.25">
      <c r="A5"/>
      <c r="B5" s="15" t="s">
        <v>127</v>
      </c>
      <c r="C5" s="25"/>
      <c r="D5" s="2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2"/>
      <c r="AM5" s="2"/>
    </row>
    <row r="6" spans="1:39" ht="15.75" x14ac:dyDescent="0.25">
      <c r="B6" s="17"/>
      <c r="C6" s="18"/>
      <c r="D6" s="16"/>
      <c r="E6" s="16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39" ht="15" customHeight="1" x14ac:dyDescent="0.25">
      <c r="A7" s="64"/>
      <c r="B7" s="121" t="s">
        <v>11</v>
      </c>
      <c r="C7" s="121"/>
      <c r="D7" s="121" t="s">
        <v>3</v>
      </c>
      <c r="E7" s="120" t="s">
        <v>12</v>
      </c>
      <c r="F7" s="121" t="s">
        <v>13</v>
      </c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17" t="s">
        <v>118</v>
      </c>
    </row>
    <row r="8" spans="1:39" ht="67.5" customHeight="1" x14ac:dyDescent="0.25">
      <c r="A8" s="64"/>
      <c r="B8" s="121"/>
      <c r="C8" s="121"/>
      <c r="D8" s="121"/>
      <c r="E8" s="120"/>
      <c r="F8" s="121" t="s">
        <v>14</v>
      </c>
      <c r="G8" s="121"/>
      <c r="H8" s="121" t="s">
        <v>15</v>
      </c>
      <c r="I8" s="121"/>
      <c r="J8" s="121" t="s">
        <v>16</v>
      </c>
      <c r="K8" s="121"/>
      <c r="L8" s="121" t="s">
        <v>117</v>
      </c>
      <c r="M8" s="121"/>
      <c r="N8" s="121" t="s">
        <v>17</v>
      </c>
      <c r="O8" s="121"/>
      <c r="P8" s="121" t="s">
        <v>18</v>
      </c>
      <c r="Q8" s="121"/>
      <c r="R8" s="118"/>
    </row>
    <row r="9" spans="1:39" ht="28.5" customHeight="1" x14ac:dyDescent="0.25">
      <c r="A9" s="64"/>
      <c r="B9" s="7" t="s">
        <v>1</v>
      </c>
      <c r="C9" s="8" t="s">
        <v>2</v>
      </c>
      <c r="D9" s="121"/>
      <c r="E9" s="120"/>
      <c r="F9" s="65" t="s">
        <v>19</v>
      </c>
      <c r="G9" s="65" t="s">
        <v>3</v>
      </c>
      <c r="H9" s="65" t="s">
        <v>19</v>
      </c>
      <c r="I9" s="65" t="s">
        <v>3</v>
      </c>
      <c r="J9" s="65" t="s">
        <v>19</v>
      </c>
      <c r="K9" s="65" t="s">
        <v>3</v>
      </c>
      <c r="L9" s="65" t="s">
        <v>19</v>
      </c>
      <c r="M9" s="65" t="s">
        <v>3</v>
      </c>
      <c r="N9" s="65" t="s">
        <v>19</v>
      </c>
      <c r="O9" s="65" t="s">
        <v>3</v>
      </c>
      <c r="P9" s="65" t="s">
        <v>19</v>
      </c>
      <c r="Q9" s="65" t="s">
        <v>3</v>
      </c>
      <c r="R9" s="119"/>
    </row>
    <row r="10" spans="1:39" s="20" customFormat="1" ht="12" customHeight="1" x14ac:dyDescent="0.2">
      <c r="A10" s="66"/>
      <c r="B10" s="65">
        <v>1</v>
      </c>
      <c r="C10" s="67">
        <v>2</v>
      </c>
      <c r="D10" s="65">
        <v>3</v>
      </c>
      <c r="E10" s="65">
        <v>4</v>
      </c>
      <c r="F10" s="65">
        <v>5</v>
      </c>
      <c r="G10" s="65">
        <v>6</v>
      </c>
      <c r="H10" s="65">
        <v>7</v>
      </c>
      <c r="I10" s="65">
        <v>8</v>
      </c>
      <c r="J10" s="65">
        <v>9</v>
      </c>
      <c r="K10" s="65">
        <v>10</v>
      </c>
      <c r="L10" s="65">
        <v>11</v>
      </c>
      <c r="M10" s="65">
        <v>12</v>
      </c>
      <c r="N10" s="65">
        <v>13</v>
      </c>
      <c r="O10" s="65">
        <v>14</v>
      </c>
      <c r="P10" s="65">
        <v>15</v>
      </c>
      <c r="Q10" s="65">
        <v>16</v>
      </c>
      <c r="R10" s="110">
        <v>17</v>
      </c>
    </row>
    <row r="11" spans="1:39" s="20" customFormat="1" ht="12" customHeight="1" x14ac:dyDescent="0.2">
      <c r="A11" s="122" t="s">
        <v>20</v>
      </c>
      <c r="B11" s="9" t="s">
        <v>86</v>
      </c>
      <c r="C11" s="7">
        <v>901</v>
      </c>
      <c r="D11" s="68">
        <v>1</v>
      </c>
      <c r="E11" s="69">
        <f>(F11+H11+J11+L11+N11)/5</f>
        <v>4.0250000000000004</v>
      </c>
      <c r="F11" s="77">
        <f>'1'!AH13</f>
        <v>4.625</v>
      </c>
      <c r="G11" s="70">
        <f>'1'!AI13</f>
        <v>1</v>
      </c>
      <c r="H11" s="71">
        <f>'2'!L13</f>
        <v>3</v>
      </c>
      <c r="I11" s="70">
        <f>'2'!M13</f>
        <v>2</v>
      </c>
      <c r="J11" s="71">
        <f>'3'!J13</f>
        <v>5</v>
      </c>
      <c r="K11" s="70">
        <f>'3'!K13</f>
        <v>1</v>
      </c>
      <c r="L11" s="71">
        <f>'4'!J13</f>
        <v>2.5</v>
      </c>
      <c r="M11" s="70">
        <f>'4'!K13</f>
        <v>1</v>
      </c>
      <c r="N11" s="71">
        <f>'5'!H13</f>
        <v>5</v>
      </c>
      <c r="O11" s="70">
        <f>'5'!I13</f>
        <v>1</v>
      </c>
      <c r="P11" s="54" t="s">
        <v>21</v>
      </c>
      <c r="Q11" s="54" t="s">
        <v>21</v>
      </c>
      <c r="R11" s="115" t="s">
        <v>119</v>
      </c>
    </row>
    <row r="12" spans="1:39" s="20" customFormat="1" ht="48.75" customHeight="1" x14ac:dyDescent="0.2">
      <c r="A12" s="122"/>
      <c r="B12" s="9" t="s">
        <v>91</v>
      </c>
      <c r="C12" s="7">
        <v>913</v>
      </c>
      <c r="D12" s="68">
        <v>2</v>
      </c>
      <c r="E12" s="69">
        <f t="shared" ref="E12:E19" si="0">(F12+H12+J12+L12+N12)/5</f>
        <v>4.0750000000000002</v>
      </c>
      <c r="F12" s="77">
        <f>'1'!AH14</f>
        <v>4.625</v>
      </c>
      <c r="G12" s="70">
        <f>'1'!AI14</f>
        <v>1</v>
      </c>
      <c r="H12" s="71">
        <f>'2'!L14</f>
        <v>3.25</v>
      </c>
      <c r="I12" s="70">
        <f>'2'!M14</f>
        <v>1</v>
      </c>
      <c r="J12" s="71">
        <f>'3'!J14</f>
        <v>5</v>
      </c>
      <c r="K12" s="70">
        <f>'3'!K14</f>
        <v>1</v>
      </c>
      <c r="L12" s="71">
        <f>'4'!J14</f>
        <v>2.5</v>
      </c>
      <c r="M12" s="70">
        <f>'4'!K14</f>
        <v>1</v>
      </c>
      <c r="N12" s="71">
        <f>'5'!H14</f>
        <v>5</v>
      </c>
      <c r="O12" s="70">
        <f>'5'!I14</f>
        <v>1</v>
      </c>
      <c r="P12" s="54" t="s">
        <v>21</v>
      </c>
      <c r="Q12" s="54" t="s">
        <v>21</v>
      </c>
      <c r="R12" s="115" t="s">
        <v>120</v>
      </c>
    </row>
    <row r="13" spans="1:39" s="20" customFormat="1" ht="24" hidden="1" customHeight="1" x14ac:dyDescent="0.2">
      <c r="A13" s="122"/>
      <c r="B13" s="72" t="s">
        <v>22</v>
      </c>
      <c r="C13" s="7"/>
      <c r="D13" s="73"/>
      <c r="E13" s="69"/>
      <c r="F13" s="77">
        <f>'1'!AH15</f>
        <v>0</v>
      </c>
      <c r="G13" s="70">
        <f>'1'!AI15</f>
        <v>0</v>
      </c>
      <c r="H13" s="71">
        <f>'2'!L15</f>
        <v>0</v>
      </c>
      <c r="I13" s="70">
        <f>'2'!M15</f>
        <v>0</v>
      </c>
      <c r="J13" s="71">
        <f>'3'!J15</f>
        <v>0</v>
      </c>
      <c r="K13" s="70">
        <f>'3'!K15</f>
        <v>0</v>
      </c>
      <c r="L13" s="71">
        <f>'4'!J15</f>
        <v>0</v>
      </c>
      <c r="M13" s="70">
        <f>'4'!K15</f>
        <v>0</v>
      </c>
      <c r="N13" s="71">
        <f>'5'!H15</f>
        <v>0</v>
      </c>
      <c r="O13" s="70">
        <f>'5'!I15</f>
        <v>0</v>
      </c>
      <c r="P13" s="74"/>
      <c r="Q13" s="74"/>
      <c r="R13" s="115"/>
    </row>
    <row r="14" spans="1:39" s="20" customFormat="1" ht="12" customHeight="1" x14ac:dyDescent="0.2">
      <c r="A14" s="122" t="s">
        <v>23</v>
      </c>
      <c r="B14" s="9" t="s">
        <v>87</v>
      </c>
      <c r="C14" s="7">
        <v>904</v>
      </c>
      <c r="D14" s="68">
        <v>3</v>
      </c>
      <c r="E14" s="69">
        <f t="shared" si="0"/>
        <v>3.8633333333333333</v>
      </c>
      <c r="F14" s="77">
        <f>'1'!AH16</f>
        <v>4.4000000000000004</v>
      </c>
      <c r="G14" s="70">
        <f>'1'!AI16</f>
        <v>3</v>
      </c>
      <c r="H14" s="71">
        <f>'2'!L16</f>
        <v>3.25</v>
      </c>
      <c r="I14" s="70">
        <f>'2'!M16</f>
        <v>1</v>
      </c>
      <c r="J14" s="71">
        <f>'3'!J16</f>
        <v>5</v>
      </c>
      <c r="K14" s="70">
        <f>'3'!K16</f>
        <v>1</v>
      </c>
      <c r="L14" s="71">
        <f>'4'!J16</f>
        <v>1.6666666666666667</v>
      </c>
      <c r="M14" s="70">
        <f>'4'!K16</f>
        <v>2</v>
      </c>
      <c r="N14" s="71">
        <f>'5'!H16</f>
        <v>5</v>
      </c>
      <c r="O14" s="70">
        <f>'5'!I16</f>
        <v>1</v>
      </c>
      <c r="P14" s="54" t="s">
        <v>21</v>
      </c>
      <c r="Q14" s="54" t="s">
        <v>21</v>
      </c>
      <c r="R14" s="115" t="s">
        <v>121</v>
      </c>
    </row>
    <row r="15" spans="1:39" s="20" customFormat="1" ht="12" customHeight="1" x14ac:dyDescent="0.2">
      <c r="A15" s="122"/>
      <c r="B15" s="9" t="s">
        <v>89</v>
      </c>
      <c r="C15" s="7">
        <v>908</v>
      </c>
      <c r="D15" s="68">
        <v>2</v>
      </c>
      <c r="E15" s="69">
        <f t="shared" si="0"/>
        <v>3.8899999999999997</v>
      </c>
      <c r="F15" s="77">
        <f>'1'!AH17</f>
        <v>4.5333333333333332</v>
      </c>
      <c r="G15" s="70">
        <f>'1'!AI17</f>
        <v>2</v>
      </c>
      <c r="H15" s="71">
        <f>'2'!L17</f>
        <v>3.25</v>
      </c>
      <c r="I15" s="70">
        <f>'2'!M17</f>
        <v>1</v>
      </c>
      <c r="J15" s="71">
        <f>'3'!J17</f>
        <v>5</v>
      </c>
      <c r="K15" s="70">
        <f>'3'!K17</f>
        <v>1</v>
      </c>
      <c r="L15" s="71">
        <f>'4'!J17</f>
        <v>1.6666666666666667</v>
      </c>
      <c r="M15" s="70">
        <f>'4'!K17</f>
        <v>2</v>
      </c>
      <c r="N15" s="71">
        <f>'5'!H17</f>
        <v>5</v>
      </c>
      <c r="O15" s="70">
        <f>'5'!I17</f>
        <v>1</v>
      </c>
      <c r="P15" s="54" t="s">
        <v>21</v>
      </c>
      <c r="Q15" s="54" t="s">
        <v>21</v>
      </c>
      <c r="R15" s="115" t="s">
        <v>122</v>
      </c>
    </row>
    <row r="16" spans="1:39" s="20" customFormat="1" ht="12" customHeight="1" x14ac:dyDescent="0.2">
      <c r="A16" s="122"/>
      <c r="B16" s="9" t="s">
        <v>90</v>
      </c>
      <c r="C16" s="7">
        <v>910</v>
      </c>
      <c r="D16" s="68">
        <v>1</v>
      </c>
      <c r="E16" s="69">
        <f t="shared" si="0"/>
        <v>4.25</v>
      </c>
      <c r="F16" s="77">
        <f>'1'!AH18</f>
        <v>4.666666666666667</v>
      </c>
      <c r="G16" s="70">
        <f>'1'!AI18</f>
        <v>1</v>
      </c>
      <c r="H16" s="71">
        <f>'2'!L18</f>
        <v>3.25</v>
      </c>
      <c r="I16" s="70">
        <f>'2'!M18</f>
        <v>1</v>
      </c>
      <c r="J16" s="71">
        <f>'3'!J18</f>
        <v>5</v>
      </c>
      <c r="K16" s="70">
        <f>'3'!K18</f>
        <v>1</v>
      </c>
      <c r="L16" s="71">
        <f>'4'!J18</f>
        <v>3.3333333333333335</v>
      </c>
      <c r="M16" s="70">
        <f>'4'!K18</f>
        <v>1</v>
      </c>
      <c r="N16" s="71">
        <f>'5'!H18</f>
        <v>5</v>
      </c>
      <c r="O16" s="70">
        <f>'5'!I18</f>
        <v>1</v>
      </c>
      <c r="P16" s="54" t="s">
        <v>21</v>
      </c>
      <c r="Q16" s="54" t="s">
        <v>21</v>
      </c>
      <c r="R16" s="115" t="s">
        <v>123</v>
      </c>
    </row>
    <row r="17" spans="1:18" s="20" customFormat="1" ht="12" customHeight="1" x14ac:dyDescent="0.2">
      <c r="A17" s="122"/>
      <c r="B17" s="9" t="s">
        <v>92</v>
      </c>
      <c r="C17" s="7">
        <v>917</v>
      </c>
      <c r="D17" s="68">
        <v>5</v>
      </c>
      <c r="E17" s="69">
        <f t="shared" si="0"/>
        <v>3.75</v>
      </c>
      <c r="F17" s="77">
        <f>'1'!AH19</f>
        <v>3.8333333333333335</v>
      </c>
      <c r="G17" s="70">
        <f>'1'!AI19</f>
        <v>5</v>
      </c>
      <c r="H17" s="71">
        <f>'2'!L19</f>
        <v>3.25</v>
      </c>
      <c r="I17" s="70">
        <f>'2'!M19</f>
        <v>1</v>
      </c>
      <c r="J17" s="71">
        <f>'3'!J19</f>
        <v>5</v>
      </c>
      <c r="K17" s="70">
        <f>'3'!K19</f>
        <v>1</v>
      </c>
      <c r="L17" s="71">
        <f>'4'!J19</f>
        <v>1.6666666666666667</v>
      </c>
      <c r="M17" s="70">
        <f>'4'!K19</f>
        <v>2</v>
      </c>
      <c r="N17" s="71">
        <f>'5'!H19</f>
        <v>5</v>
      </c>
      <c r="O17" s="70">
        <f>'5'!I19</f>
        <v>1</v>
      </c>
      <c r="P17" s="54" t="s">
        <v>21</v>
      </c>
      <c r="Q17" s="54" t="s">
        <v>21</v>
      </c>
      <c r="R17" s="115" t="s">
        <v>126</v>
      </c>
    </row>
    <row r="18" spans="1:18" s="20" customFormat="1" ht="20.25" customHeight="1" x14ac:dyDescent="0.2">
      <c r="A18" s="122"/>
      <c r="B18" s="9" t="s">
        <v>93</v>
      </c>
      <c r="C18" s="7">
        <v>919</v>
      </c>
      <c r="D18" s="68">
        <v>4</v>
      </c>
      <c r="E18" s="69">
        <f t="shared" si="0"/>
        <v>3.85</v>
      </c>
      <c r="F18" s="77">
        <f>'1'!AH20</f>
        <v>4.333333333333333</v>
      </c>
      <c r="G18" s="70">
        <f>'1'!AI20</f>
        <v>4</v>
      </c>
      <c r="H18" s="71">
        <f>'2'!L20</f>
        <v>3.25</v>
      </c>
      <c r="I18" s="70">
        <f>'2'!M20</f>
        <v>1</v>
      </c>
      <c r="J18" s="71">
        <f>'3'!J20</f>
        <v>5</v>
      </c>
      <c r="K18" s="70">
        <f>'3'!K20</f>
        <v>1</v>
      </c>
      <c r="L18" s="71">
        <f>'4'!J20</f>
        <v>1.6666666666666667</v>
      </c>
      <c r="M18" s="70">
        <f>'4'!K20</f>
        <v>2</v>
      </c>
      <c r="N18" s="71">
        <f>'5'!H20</f>
        <v>5</v>
      </c>
      <c r="O18" s="70">
        <f>'5'!I20</f>
        <v>1</v>
      </c>
      <c r="P18" s="54" t="s">
        <v>21</v>
      </c>
      <c r="Q18" s="54" t="s">
        <v>21</v>
      </c>
      <c r="R18" s="115" t="s">
        <v>124</v>
      </c>
    </row>
    <row r="19" spans="1:18" s="20" customFormat="1" ht="11.25" hidden="1" customHeight="1" x14ac:dyDescent="0.2">
      <c r="A19" s="122"/>
      <c r="B19" s="72" t="s">
        <v>24</v>
      </c>
      <c r="C19" s="58"/>
      <c r="D19" s="65"/>
      <c r="E19" s="69">
        <f t="shared" si="0"/>
        <v>0</v>
      </c>
      <c r="F19" s="77">
        <f>'1'!AH21</f>
        <v>0</v>
      </c>
      <c r="G19" s="70">
        <f>'1'!AI21</f>
        <v>0</v>
      </c>
      <c r="H19" s="71">
        <f>'2'!L21</f>
        <v>0</v>
      </c>
      <c r="I19" s="70">
        <f>'2'!M21</f>
        <v>0</v>
      </c>
      <c r="J19" s="71">
        <f>'3'!J21</f>
        <v>0</v>
      </c>
      <c r="K19" s="70">
        <f>'3'!K21</f>
        <v>0</v>
      </c>
      <c r="L19" s="71">
        <f>'4'!J21</f>
        <v>0</v>
      </c>
      <c r="M19" s="70">
        <f>'4'!K21</f>
        <v>0</v>
      </c>
      <c r="N19" s="71">
        <f>'5'!H21</f>
        <v>0</v>
      </c>
      <c r="O19" s="70">
        <f>'5'!I21</f>
        <v>0</v>
      </c>
      <c r="P19" s="74"/>
      <c r="Q19" s="74"/>
      <c r="R19" s="115"/>
    </row>
    <row r="20" spans="1:18" s="20" customFormat="1" ht="70.5" customHeight="1" x14ac:dyDescent="0.2">
      <c r="A20" s="122" t="s">
        <v>25</v>
      </c>
      <c r="B20" s="9" t="s">
        <v>88</v>
      </c>
      <c r="C20" s="7">
        <v>907</v>
      </c>
      <c r="D20" s="68">
        <v>1</v>
      </c>
      <c r="E20" s="69">
        <f>(F20+H20+J20+L20+N20)/5</f>
        <v>3.8600000000000003</v>
      </c>
      <c r="F20" s="77">
        <f>'1'!AH22</f>
        <v>3.4666666666666668</v>
      </c>
      <c r="G20" s="70">
        <f>'1'!AI22</f>
        <v>1</v>
      </c>
      <c r="H20" s="71">
        <f>'2'!L22</f>
        <v>4</v>
      </c>
      <c r="I20" s="70">
        <f>'2'!M22</f>
        <v>1</v>
      </c>
      <c r="J20" s="71">
        <f>'3'!J22</f>
        <v>5</v>
      </c>
      <c r="K20" s="70">
        <f>'3'!K22</f>
        <v>1</v>
      </c>
      <c r="L20" s="71">
        <f>'4'!J22</f>
        <v>2.3333333333333335</v>
      </c>
      <c r="M20" s="70">
        <f>'4'!K22</f>
        <v>1</v>
      </c>
      <c r="N20" s="71">
        <f>'5'!H22</f>
        <v>4.5</v>
      </c>
      <c r="O20" s="70">
        <f>'5'!I22</f>
        <v>1</v>
      </c>
      <c r="P20" s="71" t="s">
        <v>21</v>
      </c>
      <c r="Q20" s="70" t="s">
        <v>21</v>
      </c>
      <c r="R20" s="115" t="s">
        <v>125</v>
      </c>
    </row>
    <row r="21" spans="1:18" s="20" customFormat="1" ht="30" hidden="1" customHeight="1" x14ac:dyDescent="0.2">
      <c r="A21" s="122"/>
      <c r="B21" s="72" t="s">
        <v>26</v>
      </c>
      <c r="C21" s="58"/>
      <c r="D21" s="65"/>
      <c r="E21" s="69"/>
      <c r="F21" s="74"/>
      <c r="G21" s="70"/>
      <c r="H21" s="71">
        <f>'2'!L23</f>
        <v>3.3125</v>
      </c>
      <c r="I21" s="70"/>
      <c r="J21" s="74"/>
      <c r="K21" s="70"/>
      <c r="L21" s="74"/>
      <c r="M21" s="70"/>
      <c r="N21" s="74"/>
      <c r="O21" s="70"/>
      <c r="P21" s="74"/>
      <c r="Q21" s="70"/>
      <c r="R21" s="111"/>
    </row>
    <row r="22" spans="1:18" s="21" customFormat="1" x14ac:dyDescent="0.25">
      <c r="A22" s="75"/>
      <c r="B22" s="6" t="s">
        <v>27</v>
      </c>
      <c r="C22" s="76" t="s">
        <v>28</v>
      </c>
      <c r="D22" s="65"/>
      <c r="E22" s="74">
        <f>(E11+E12+E14+E15+E16+E17+E18+E20)/8</f>
        <v>3.945416666666667</v>
      </c>
      <c r="F22" s="74">
        <f>(F11+F12+F14+F15+F16+F17+F18+F20)/8</f>
        <v>4.3104166666666668</v>
      </c>
      <c r="G22" s="74"/>
      <c r="H22" s="74">
        <f>(H11+H12+H14+H15+H16+H17+H18+H20)/8</f>
        <v>3.3125</v>
      </c>
      <c r="I22" s="74"/>
      <c r="J22" s="74">
        <f>(J11+J12+J14+J15+J16+J17+J18+J20)/8</f>
        <v>5</v>
      </c>
      <c r="K22" s="74"/>
      <c r="L22" s="74">
        <f>(L11+L12+L14+L15+L16+L17+L18+L20)/8</f>
        <v>2.1666666666666665</v>
      </c>
      <c r="M22" s="74"/>
      <c r="N22" s="74">
        <f>(N11+N12+N14+N15+N16+N17+N18+N20)/8</f>
        <v>4.9375</v>
      </c>
      <c r="O22" s="74"/>
      <c r="P22" s="74" t="s">
        <v>21</v>
      </c>
      <c r="Q22" s="74" t="s">
        <v>21</v>
      </c>
      <c r="R22" s="112"/>
    </row>
    <row r="23" spans="1:18" x14ac:dyDescent="0.25">
      <c r="A23" s="22"/>
      <c r="E23" s="23"/>
    </row>
    <row r="24" spans="1:18" x14ac:dyDescent="0.25">
      <c r="A24" s="22"/>
    </row>
  </sheetData>
  <mergeCells count="14">
    <mergeCell ref="A11:A13"/>
    <mergeCell ref="A14:A19"/>
    <mergeCell ref="A20:A21"/>
    <mergeCell ref="B7:C8"/>
    <mergeCell ref="D7:D9"/>
    <mergeCell ref="R7:R9"/>
    <mergeCell ref="E7:E9"/>
    <mergeCell ref="F7:Q7"/>
    <mergeCell ref="F8:G8"/>
    <mergeCell ref="H8:I8"/>
    <mergeCell ref="J8:K8"/>
    <mergeCell ref="L8:M8"/>
    <mergeCell ref="N8:O8"/>
    <mergeCell ref="P8:Q8"/>
  </mergeCells>
  <pageMargins left="0.25" right="0.25" top="0.75" bottom="0.75" header="0.3" footer="0.3"/>
  <pageSetup paperSize="9" scale="64" orientation="landscape" r:id="rId1"/>
  <rowBreaks count="1" manualBreakCount="1">
    <brk id="22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32"/>
  <sheetViews>
    <sheetView showGridLines="0" topLeftCell="A10" zoomScale="115" zoomScaleNormal="115" zoomScaleSheetLayoutView="100" workbookViewId="0">
      <pane xSplit="3" ySplit="2" topLeftCell="W12" activePane="bottomRight" state="frozen"/>
      <selection activeCell="A10" sqref="A10"/>
      <selection pane="topRight" activeCell="D10" sqref="D10"/>
      <selection pane="bottomLeft" activeCell="A12" sqref="A12"/>
      <selection pane="bottomRight" activeCell="Z22" sqref="Z22"/>
    </sheetView>
  </sheetViews>
  <sheetFormatPr defaultRowHeight="15" x14ac:dyDescent="0.25"/>
  <cols>
    <col min="1" max="1" width="9.140625" style="100"/>
    <col min="2" max="2" width="58.140625" style="101" customWidth="1"/>
    <col min="3" max="3" width="9.140625" style="101" customWidth="1"/>
    <col min="4" max="4" width="10" style="47" customWidth="1"/>
    <col min="5" max="35" width="10" style="101" customWidth="1"/>
    <col min="36" max="16384" width="9.140625" style="100"/>
  </cols>
  <sheetData>
    <row r="1" spans="1:35" x14ac:dyDescent="0.25">
      <c r="B1" s="36" t="s">
        <v>84</v>
      </c>
      <c r="C1" s="36"/>
      <c r="D1" s="36"/>
      <c r="E1" s="36"/>
      <c r="F1" s="36"/>
    </row>
    <row r="2" spans="1:35" x14ac:dyDescent="0.25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</row>
    <row r="3" spans="1:35" ht="15.75" x14ac:dyDescent="0.25">
      <c r="B3" s="38" t="s">
        <v>10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1:35" ht="15.75" x14ac:dyDescent="0.25">
      <c r="B4" s="38" t="s">
        <v>85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</row>
    <row r="5" spans="1:35" ht="15.75" x14ac:dyDescent="0.25">
      <c r="B5" s="38" t="s">
        <v>127</v>
      </c>
      <c r="C5" s="39"/>
      <c r="D5" s="40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5" x14ac:dyDescent="0.25">
      <c r="B6" s="42"/>
      <c r="C6" s="43"/>
      <c r="D6" s="44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5" ht="15.75" x14ac:dyDescent="0.25">
      <c r="B7" s="38" t="s">
        <v>29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</row>
    <row r="8" spans="1:35" ht="15.75" thickBot="1" x14ac:dyDescent="0.3">
      <c r="B8" s="125"/>
      <c r="C8" s="125"/>
      <c r="D8" s="125"/>
      <c r="E8" s="125"/>
      <c r="F8" s="125"/>
      <c r="G8" s="125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</row>
    <row r="9" spans="1:35" x14ac:dyDescent="0.25">
      <c r="B9" s="123" t="s">
        <v>30</v>
      </c>
      <c r="C9" s="126"/>
      <c r="D9" s="123" t="s">
        <v>31</v>
      </c>
      <c r="E9" s="126"/>
      <c r="F9" s="123" t="s">
        <v>32</v>
      </c>
      <c r="G9" s="124"/>
      <c r="H9" s="123" t="s">
        <v>33</v>
      </c>
      <c r="I9" s="124"/>
      <c r="J9" s="123" t="s">
        <v>34</v>
      </c>
      <c r="K9" s="124"/>
      <c r="L9" s="123" t="s">
        <v>35</v>
      </c>
      <c r="M9" s="124"/>
      <c r="N9" s="123" t="s">
        <v>36</v>
      </c>
      <c r="O9" s="124"/>
      <c r="P9" s="123" t="s">
        <v>37</v>
      </c>
      <c r="Q9" s="124"/>
      <c r="R9" s="123" t="s">
        <v>38</v>
      </c>
      <c r="S9" s="124"/>
      <c r="T9" s="123" t="s">
        <v>39</v>
      </c>
      <c r="U9" s="124"/>
      <c r="V9" s="123" t="s">
        <v>100</v>
      </c>
      <c r="W9" s="124"/>
      <c r="X9" s="123" t="s">
        <v>101</v>
      </c>
      <c r="Y9" s="124"/>
      <c r="Z9" s="123" t="s">
        <v>40</v>
      </c>
      <c r="AA9" s="124"/>
      <c r="AB9" s="123" t="s">
        <v>41</v>
      </c>
      <c r="AC9" s="124"/>
      <c r="AD9" s="123" t="s">
        <v>42</v>
      </c>
      <c r="AE9" s="124"/>
      <c r="AF9" s="123" t="s">
        <v>102</v>
      </c>
      <c r="AG9" s="124"/>
      <c r="AH9" s="127"/>
      <c r="AI9" s="128"/>
    </row>
    <row r="10" spans="1:35" ht="145.5" customHeight="1" x14ac:dyDescent="0.25">
      <c r="A10" s="102"/>
      <c r="B10" s="129" t="s">
        <v>43</v>
      </c>
      <c r="C10" s="129"/>
      <c r="D10" s="129" t="s">
        <v>94</v>
      </c>
      <c r="E10" s="129"/>
      <c r="F10" s="129" t="s">
        <v>95</v>
      </c>
      <c r="G10" s="129"/>
      <c r="H10" s="129" t="s">
        <v>96</v>
      </c>
      <c r="I10" s="129"/>
      <c r="J10" s="129" t="s">
        <v>97</v>
      </c>
      <c r="K10" s="129"/>
      <c r="L10" s="129" t="s">
        <v>98</v>
      </c>
      <c r="M10" s="129"/>
      <c r="N10" s="129" t="s">
        <v>44</v>
      </c>
      <c r="O10" s="129"/>
      <c r="P10" s="129" t="s">
        <v>45</v>
      </c>
      <c r="Q10" s="129"/>
      <c r="R10" s="129" t="s">
        <v>99</v>
      </c>
      <c r="S10" s="129"/>
      <c r="T10" s="129" t="s">
        <v>46</v>
      </c>
      <c r="U10" s="129"/>
      <c r="V10" s="129" t="s">
        <v>47</v>
      </c>
      <c r="W10" s="129"/>
      <c r="X10" s="129" t="s">
        <v>48</v>
      </c>
      <c r="Y10" s="129"/>
      <c r="Z10" s="129" t="s">
        <v>49</v>
      </c>
      <c r="AA10" s="129"/>
      <c r="AB10" s="129" t="s">
        <v>50</v>
      </c>
      <c r="AC10" s="129"/>
      <c r="AD10" s="129" t="s">
        <v>51</v>
      </c>
      <c r="AE10" s="129"/>
      <c r="AF10" s="129" t="s">
        <v>103</v>
      </c>
      <c r="AG10" s="129"/>
      <c r="AH10" s="131" t="s">
        <v>52</v>
      </c>
      <c r="AI10" s="131"/>
    </row>
    <row r="11" spans="1:35" ht="22.5" x14ac:dyDescent="0.25">
      <c r="A11" s="102"/>
      <c r="B11" s="48" t="s">
        <v>1</v>
      </c>
      <c r="C11" s="48" t="s">
        <v>2</v>
      </c>
      <c r="D11" s="50" t="s">
        <v>53</v>
      </c>
      <c r="E11" s="48" t="s">
        <v>19</v>
      </c>
      <c r="F11" s="48" t="s">
        <v>53</v>
      </c>
      <c r="G11" s="48" t="s">
        <v>19</v>
      </c>
      <c r="H11" s="48" t="s">
        <v>53</v>
      </c>
      <c r="I11" s="48" t="s">
        <v>19</v>
      </c>
      <c r="J11" s="48" t="s">
        <v>53</v>
      </c>
      <c r="K11" s="48" t="s">
        <v>19</v>
      </c>
      <c r="L11" s="48" t="s">
        <v>53</v>
      </c>
      <c r="M11" s="48" t="s">
        <v>19</v>
      </c>
      <c r="N11" s="48" t="s">
        <v>53</v>
      </c>
      <c r="O11" s="48" t="s">
        <v>19</v>
      </c>
      <c r="P11" s="48" t="s">
        <v>53</v>
      </c>
      <c r="Q11" s="48" t="s">
        <v>19</v>
      </c>
      <c r="R11" s="48" t="s">
        <v>53</v>
      </c>
      <c r="S11" s="48" t="s">
        <v>19</v>
      </c>
      <c r="T11" s="48" t="s">
        <v>53</v>
      </c>
      <c r="U11" s="48" t="s">
        <v>19</v>
      </c>
      <c r="V11" s="48" t="s">
        <v>53</v>
      </c>
      <c r="W11" s="48" t="s">
        <v>19</v>
      </c>
      <c r="X11" s="48" t="s">
        <v>53</v>
      </c>
      <c r="Y11" s="48" t="s">
        <v>19</v>
      </c>
      <c r="Z11" s="48" t="s">
        <v>53</v>
      </c>
      <c r="AA11" s="48" t="s">
        <v>19</v>
      </c>
      <c r="AB11" s="48" t="s">
        <v>53</v>
      </c>
      <c r="AC11" s="48" t="s">
        <v>19</v>
      </c>
      <c r="AD11" s="48" t="s">
        <v>53</v>
      </c>
      <c r="AE11" s="48" t="s">
        <v>19</v>
      </c>
      <c r="AF11" s="48" t="s">
        <v>53</v>
      </c>
      <c r="AG11" s="48" t="s">
        <v>19</v>
      </c>
      <c r="AH11" s="48" t="s">
        <v>19</v>
      </c>
      <c r="AI11" s="48" t="s">
        <v>54</v>
      </c>
    </row>
    <row r="12" spans="1:35" s="104" customFormat="1" ht="11.25" x14ac:dyDescent="0.2">
      <c r="A12" s="103"/>
      <c r="B12" s="49">
        <v>1</v>
      </c>
      <c r="C12" s="49">
        <v>2</v>
      </c>
      <c r="D12" s="51">
        <v>3</v>
      </c>
      <c r="E12" s="49">
        <v>4</v>
      </c>
      <c r="F12" s="49">
        <v>5</v>
      </c>
      <c r="G12" s="51">
        <v>6</v>
      </c>
      <c r="H12" s="49">
        <v>7</v>
      </c>
      <c r="I12" s="49">
        <v>8</v>
      </c>
      <c r="J12" s="51">
        <v>9</v>
      </c>
      <c r="K12" s="49">
        <v>10</v>
      </c>
      <c r="L12" s="49">
        <v>11</v>
      </c>
      <c r="M12" s="51">
        <v>12</v>
      </c>
      <c r="N12" s="49">
        <v>13</v>
      </c>
      <c r="O12" s="51">
        <v>14</v>
      </c>
      <c r="P12" s="49">
        <v>15</v>
      </c>
      <c r="Q12" s="49">
        <v>16</v>
      </c>
      <c r="R12" s="51">
        <v>17</v>
      </c>
      <c r="S12" s="49">
        <v>18</v>
      </c>
      <c r="T12" s="49">
        <v>19</v>
      </c>
      <c r="U12" s="51">
        <v>20</v>
      </c>
      <c r="V12" s="49">
        <v>21</v>
      </c>
      <c r="W12" s="49">
        <v>22</v>
      </c>
      <c r="X12" s="51">
        <v>23</v>
      </c>
      <c r="Y12" s="49">
        <v>24</v>
      </c>
      <c r="Z12" s="51">
        <v>25</v>
      </c>
      <c r="AA12" s="49">
        <v>26</v>
      </c>
      <c r="AB12" s="49">
        <v>27</v>
      </c>
      <c r="AC12" s="51">
        <v>28</v>
      </c>
      <c r="AD12" s="49">
        <v>29</v>
      </c>
      <c r="AE12" s="49">
        <v>30</v>
      </c>
      <c r="AF12" s="51">
        <v>31</v>
      </c>
      <c r="AG12" s="49">
        <v>32</v>
      </c>
      <c r="AH12" s="49">
        <v>33</v>
      </c>
      <c r="AI12" s="51"/>
    </row>
    <row r="13" spans="1:35" s="104" customFormat="1" ht="25.5" customHeight="1" x14ac:dyDescent="0.2">
      <c r="A13" s="130" t="s">
        <v>20</v>
      </c>
      <c r="B13" s="52" t="s">
        <v>86</v>
      </c>
      <c r="C13" s="48">
        <v>901</v>
      </c>
      <c r="D13" s="53" t="s">
        <v>55</v>
      </c>
      <c r="E13" s="54" t="s">
        <v>21</v>
      </c>
      <c r="F13" s="53" t="s">
        <v>55</v>
      </c>
      <c r="G13" s="54" t="s">
        <v>21</v>
      </c>
      <c r="H13" s="53" t="s">
        <v>55</v>
      </c>
      <c r="I13" s="54" t="s">
        <v>21</v>
      </c>
      <c r="J13" s="53" t="s">
        <v>55</v>
      </c>
      <c r="K13" s="54" t="s">
        <v>21</v>
      </c>
      <c r="L13" s="53">
        <v>0.36</v>
      </c>
      <c r="M13" s="54">
        <v>2</v>
      </c>
      <c r="N13" s="53" t="s">
        <v>55</v>
      </c>
      <c r="O13" s="54" t="s">
        <v>21</v>
      </c>
      <c r="P13" s="53">
        <v>1</v>
      </c>
      <c r="Q13" s="54">
        <v>5</v>
      </c>
      <c r="R13" s="53" t="s">
        <v>55</v>
      </c>
      <c r="S13" s="54" t="s">
        <v>21</v>
      </c>
      <c r="T13" s="53">
        <v>1</v>
      </c>
      <c r="U13" s="54">
        <v>5</v>
      </c>
      <c r="V13" s="55" t="s">
        <v>55</v>
      </c>
      <c r="W13" s="54" t="s">
        <v>21</v>
      </c>
      <c r="X13" s="55">
        <v>0</v>
      </c>
      <c r="Y13" s="54">
        <v>5</v>
      </c>
      <c r="Z13" s="55">
        <v>0</v>
      </c>
      <c r="AA13" s="54">
        <v>5</v>
      </c>
      <c r="AB13" s="55">
        <v>0</v>
      </c>
      <c r="AC13" s="54">
        <v>5</v>
      </c>
      <c r="AD13" s="55">
        <v>0</v>
      </c>
      <c r="AE13" s="54">
        <v>5</v>
      </c>
      <c r="AF13" s="55" t="s">
        <v>56</v>
      </c>
      <c r="AG13" s="54">
        <v>5</v>
      </c>
      <c r="AH13" s="63">
        <f>(M13+Q13+U13+Y13+AA13+AC13+AE13+AG13)/8</f>
        <v>4.625</v>
      </c>
      <c r="AI13" s="57">
        <v>1</v>
      </c>
    </row>
    <row r="14" spans="1:35" s="104" customFormat="1" ht="22.5" customHeight="1" x14ac:dyDescent="0.2">
      <c r="A14" s="130"/>
      <c r="B14" s="52" t="s">
        <v>91</v>
      </c>
      <c r="C14" s="48">
        <v>913</v>
      </c>
      <c r="D14" s="53" t="s">
        <v>55</v>
      </c>
      <c r="E14" s="54" t="s">
        <v>21</v>
      </c>
      <c r="F14" s="53" t="s">
        <v>55</v>
      </c>
      <c r="G14" s="54" t="s">
        <v>21</v>
      </c>
      <c r="H14" s="53" t="s">
        <v>55</v>
      </c>
      <c r="I14" s="54" t="s">
        <v>21</v>
      </c>
      <c r="J14" s="53" t="s">
        <v>55</v>
      </c>
      <c r="K14" s="54" t="s">
        <v>21</v>
      </c>
      <c r="L14" s="53">
        <v>0.32</v>
      </c>
      <c r="M14" s="54">
        <v>4</v>
      </c>
      <c r="N14" s="53" t="s">
        <v>55</v>
      </c>
      <c r="O14" s="54" t="s">
        <v>21</v>
      </c>
      <c r="P14" s="53">
        <v>0.95</v>
      </c>
      <c r="Q14" s="54">
        <v>4</v>
      </c>
      <c r="R14" s="53" t="s">
        <v>55</v>
      </c>
      <c r="S14" s="54" t="s">
        <v>21</v>
      </c>
      <c r="T14" s="53">
        <v>0.95</v>
      </c>
      <c r="U14" s="54">
        <v>4</v>
      </c>
      <c r="V14" s="55" t="s">
        <v>55</v>
      </c>
      <c r="W14" s="54" t="s">
        <v>21</v>
      </c>
      <c r="X14" s="55">
        <v>0</v>
      </c>
      <c r="Y14" s="54">
        <v>5</v>
      </c>
      <c r="Z14" s="55">
        <v>0</v>
      </c>
      <c r="AA14" s="54">
        <v>5</v>
      </c>
      <c r="AB14" s="55">
        <v>0</v>
      </c>
      <c r="AC14" s="54">
        <v>5</v>
      </c>
      <c r="AD14" s="55">
        <v>0</v>
      </c>
      <c r="AE14" s="54">
        <v>5</v>
      </c>
      <c r="AF14" s="55" t="s">
        <v>56</v>
      </c>
      <c r="AG14" s="54">
        <v>5</v>
      </c>
      <c r="AH14" s="63">
        <f>(M14+Q14+U14+Y14+AA14+AC14+AE14+AG14)/8</f>
        <v>4.625</v>
      </c>
      <c r="AI14" s="57">
        <v>1</v>
      </c>
    </row>
    <row r="15" spans="1:35" x14ac:dyDescent="0.25">
      <c r="A15" s="102"/>
      <c r="B15" s="106"/>
      <c r="C15" s="106"/>
      <c r="D15" s="53"/>
      <c r="E15" s="54"/>
      <c r="F15" s="53"/>
      <c r="G15" s="54"/>
      <c r="H15" s="53"/>
      <c r="I15" s="54"/>
      <c r="J15" s="53"/>
      <c r="K15" s="54"/>
      <c r="L15" s="53"/>
      <c r="M15" s="54"/>
      <c r="N15" s="53"/>
      <c r="O15" s="54"/>
      <c r="P15" s="53"/>
      <c r="Q15" s="54"/>
      <c r="R15" s="53"/>
      <c r="S15" s="54"/>
      <c r="T15" s="53"/>
      <c r="U15" s="54"/>
      <c r="V15" s="55"/>
      <c r="W15" s="54"/>
      <c r="X15" s="55"/>
      <c r="Y15" s="54"/>
      <c r="Z15" s="55"/>
      <c r="AA15" s="54"/>
      <c r="AB15" s="55"/>
      <c r="AC15" s="54"/>
      <c r="AD15" s="55"/>
      <c r="AE15" s="54"/>
      <c r="AF15" s="55"/>
      <c r="AG15" s="54"/>
      <c r="AH15" s="63"/>
      <c r="AI15" s="57"/>
    </row>
    <row r="16" spans="1:35" ht="14.45" customHeight="1" x14ac:dyDescent="0.25">
      <c r="A16" s="130" t="s">
        <v>23</v>
      </c>
      <c r="B16" s="52" t="s">
        <v>87</v>
      </c>
      <c r="C16" s="48">
        <v>904</v>
      </c>
      <c r="D16" s="53">
        <v>0.01</v>
      </c>
      <c r="E16" s="54">
        <v>0</v>
      </c>
      <c r="F16" s="53">
        <v>1</v>
      </c>
      <c r="G16" s="54">
        <v>5</v>
      </c>
      <c r="H16" s="53">
        <v>1</v>
      </c>
      <c r="I16" s="54">
        <v>5</v>
      </c>
      <c r="J16" s="53">
        <v>1</v>
      </c>
      <c r="K16" s="54">
        <v>5</v>
      </c>
      <c r="L16" s="53">
        <v>0.34</v>
      </c>
      <c r="M16" s="54">
        <v>3</v>
      </c>
      <c r="N16" s="53">
        <v>1</v>
      </c>
      <c r="O16" s="54">
        <v>5</v>
      </c>
      <c r="P16" s="53">
        <v>0.98</v>
      </c>
      <c r="Q16" s="54">
        <v>4</v>
      </c>
      <c r="R16" s="53">
        <v>1</v>
      </c>
      <c r="S16" s="54">
        <v>5</v>
      </c>
      <c r="T16" s="53">
        <v>0.98</v>
      </c>
      <c r="U16" s="54">
        <v>4</v>
      </c>
      <c r="V16" s="55">
        <v>0</v>
      </c>
      <c r="W16" s="54">
        <v>5</v>
      </c>
      <c r="X16" s="55">
        <v>0</v>
      </c>
      <c r="Y16" s="54">
        <v>5</v>
      </c>
      <c r="Z16" s="55">
        <v>-0.2</v>
      </c>
      <c r="AA16" s="54">
        <v>5</v>
      </c>
      <c r="AB16" s="55">
        <v>0</v>
      </c>
      <c r="AC16" s="54">
        <v>5</v>
      </c>
      <c r="AD16" s="55">
        <v>0</v>
      </c>
      <c r="AE16" s="54">
        <v>5</v>
      </c>
      <c r="AF16" s="55" t="s">
        <v>56</v>
      </c>
      <c r="AG16" s="54">
        <v>5</v>
      </c>
      <c r="AH16" s="63">
        <f>(E16+G16+I16+K16+M16+O16+Q16+S16+U16+W16+Y16+AA16+AC16+AE16+AG16)/15</f>
        <v>4.4000000000000004</v>
      </c>
      <c r="AI16" s="57">
        <v>3</v>
      </c>
    </row>
    <row r="17" spans="1:35" ht="26.25" customHeight="1" x14ac:dyDescent="0.25">
      <c r="A17" s="130"/>
      <c r="B17" s="9" t="s">
        <v>128</v>
      </c>
      <c r="C17" s="48">
        <v>908</v>
      </c>
      <c r="D17" s="53">
        <v>1</v>
      </c>
      <c r="E17" s="54">
        <v>5</v>
      </c>
      <c r="F17" s="53">
        <v>1</v>
      </c>
      <c r="G17" s="54">
        <v>5</v>
      </c>
      <c r="H17" s="53">
        <v>1</v>
      </c>
      <c r="I17" s="54">
        <v>5</v>
      </c>
      <c r="J17" s="53">
        <v>1</v>
      </c>
      <c r="K17" s="54">
        <v>5</v>
      </c>
      <c r="L17" s="53">
        <v>0.38</v>
      </c>
      <c r="M17" s="54">
        <v>2</v>
      </c>
      <c r="N17" s="53">
        <v>1</v>
      </c>
      <c r="O17" s="54">
        <v>5</v>
      </c>
      <c r="P17" s="53">
        <v>0.91</v>
      </c>
      <c r="Q17" s="54">
        <v>3</v>
      </c>
      <c r="R17" s="53">
        <v>1</v>
      </c>
      <c r="S17" s="54">
        <v>5</v>
      </c>
      <c r="T17" s="53">
        <v>0.91</v>
      </c>
      <c r="U17" s="54">
        <v>3</v>
      </c>
      <c r="V17" s="55">
        <v>0</v>
      </c>
      <c r="W17" s="54">
        <v>5</v>
      </c>
      <c r="X17" s="55">
        <v>0</v>
      </c>
      <c r="Y17" s="54">
        <v>5</v>
      </c>
      <c r="Z17" s="55">
        <v>0</v>
      </c>
      <c r="AA17" s="54">
        <v>5</v>
      </c>
      <c r="AB17" s="55">
        <v>0</v>
      </c>
      <c r="AC17" s="54">
        <v>5</v>
      </c>
      <c r="AD17" s="55">
        <v>0</v>
      </c>
      <c r="AE17" s="54">
        <v>5</v>
      </c>
      <c r="AF17" s="55" t="s">
        <v>56</v>
      </c>
      <c r="AG17" s="54">
        <v>5</v>
      </c>
      <c r="AH17" s="63">
        <f t="shared" ref="AH17" si="0">(E17+G17+I17+K17+M17+O17+Q17+S17+U17+W17+Y17+AA17+AC17+AE17+AG17)/15</f>
        <v>4.5333333333333332</v>
      </c>
      <c r="AI17" s="57">
        <v>2</v>
      </c>
    </row>
    <row r="18" spans="1:35" x14ac:dyDescent="0.25">
      <c r="A18" s="130"/>
      <c r="B18" s="52" t="s">
        <v>90</v>
      </c>
      <c r="C18" s="48">
        <v>910</v>
      </c>
      <c r="D18" s="53" t="s">
        <v>55</v>
      </c>
      <c r="E18" s="54" t="s">
        <v>21</v>
      </c>
      <c r="F18" s="53" t="s">
        <v>55</v>
      </c>
      <c r="G18" s="54" t="s">
        <v>21</v>
      </c>
      <c r="H18" s="53">
        <v>1</v>
      </c>
      <c r="I18" s="54">
        <v>5</v>
      </c>
      <c r="J18" s="53">
        <v>1</v>
      </c>
      <c r="K18" s="54">
        <v>5</v>
      </c>
      <c r="L18" s="53">
        <v>0.34</v>
      </c>
      <c r="M18" s="54">
        <v>3</v>
      </c>
      <c r="N18" s="53">
        <v>1</v>
      </c>
      <c r="O18" s="54">
        <v>5</v>
      </c>
      <c r="P18" s="53">
        <v>0.98</v>
      </c>
      <c r="Q18" s="54">
        <v>4</v>
      </c>
      <c r="R18" s="53">
        <v>1</v>
      </c>
      <c r="S18" s="54">
        <v>5</v>
      </c>
      <c r="T18" s="53">
        <v>0.98</v>
      </c>
      <c r="U18" s="54">
        <v>4</v>
      </c>
      <c r="V18" s="55" t="s">
        <v>55</v>
      </c>
      <c r="W18" s="54" t="s">
        <v>21</v>
      </c>
      <c r="X18" s="55">
        <v>0</v>
      </c>
      <c r="Y18" s="54">
        <v>5</v>
      </c>
      <c r="Z18" s="55">
        <v>0</v>
      </c>
      <c r="AA18" s="54">
        <v>5</v>
      </c>
      <c r="AB18" s="55">
        <v>0</v>
      </c>
      <c r="AC18" s="54">
        <v>5</v>
      </c>
      <c r="AD18" s="55">
        <v>0</v>
      </c>
      <c r="AE18" s="54">
        <v>5</v>
      </c>
      <c r="AF18" s="55" t="s">
        <v>56</v>
      </c>
      <c r="AG18" s="54">
        <v>5</v>
      </c>
      <c r="AH18" s="63">
        <f>(I18+K18+M18+O18+Q18+S18+U18+Y18+AA18+AC18+AE18+AG18)/12</f>
        <v>4.666666666666667</v>
      </c>
      <c r="AI18" s="57">
        <v>1</v>
      </c>
    </row>
    <row r="19" spans="1:35" x14ac:dyDescent="0.25">
      <c r="A19" s="130"/>
      <c r="B19" s="52" t="s">
        <v>92</v>
      </c>
      <c r="C19" s="48">
        <v>917</v>
      </c>
      <c r="D19" s="53" t="s">
        <v>55</v>
      </c>
      <c r="E19" s="54" t="s">
        <v>21</v>
      </c>
      <c r="F19" s="53" t="s">
        <v>55</v>
      </c>
      <c r="G19" s="54" t="s">
        <v>21</v>
      </c>
      <c r="H19" s="53">
        <v>1</v>
      </c>
      <c r="I19" s="54">
        <v>5</v>
      </c>
      <c r="J19" s="53">
        <v>1</v>
      </c>
      <c r="K19" s="54">
        <v>5</v>
      </c>
      <c r="L19" s="53">
        <v>0.43</v>
      </c>
      <c r="M19" s="54">
        <v>1</v>
      </c>
      <c r="N19" s="53">
        <v>1</v>
      </c>
      <c r="O19" s="54">
        <v>5</v>
      </c>
      <c r="P19" s="53">
        <v>0.57999999999999996</v>
      </c>
      <c r="Q19" s="54">
        <v>0</v>
      </c>
      <c r="R19" s="53">
        <v>1</v>
      </c>
      <c r="S19" s="54">
        <v>5</v>
      </c>
      <c r="T19" s="53">
        <v>0.57999999999999996</v>
      </c>
      <c r="U19" s="54">
        <v>0</v>
      </c>
      <c r="V19" s="55" t="s">
        <v>55</v>
      </c>
      <c r="W19" s="54" t="s">
        <v>21</v>
      </c>
      <c r="X19" s="55">
        <v>0</v>
      </c>
      <c r="Y19" s="54">
        <v>5</v>
      </c>
      <c r="Z19" s="55">
        <v>-12</v>
      </c>
      <c r="AA19" s="54">
        <v>5</v>
      </c>
      <c r="AB19" s="55">
        <v>0</v>
      </c>
      <c r="AC19" s="54">
        <v>5</v>
      </c>
      <c r="AD19" s="55">
        <v>0</v>
      </c>
      <c r="AE19" s="54">
        <v>5</v>
      </c>
      <c r="AF19" s="55" t="s">
        <v>56</v>
      </c>
      <c r="AG19" s="54">
        <v>5</v>
      </c>
      <c r="AH19" s="63">
        <f>(I19+K19+M19+O19+Q19+S19+U19+Y19+AA19+AC19+AE19+AG19)/12</f>
        <v>3.8333333333333335</v>
      </c>
      <c r="AI19" s="57">
        <v>5</v>
      </c>
    </row>
    <row r="20" spans="1:35" x14ac:dyDescent="0.25">
      <c r="A20" s="130"/>
      <c r="B20" s="52" t="s">
        <v>93</v>
      </c>
      <c r="C20" s="48">
        <v>919</v>
      </c>
      <c r="D20" s="53">
        <v>0.01</v>
      </c>
      <c r="E20" s="54">
        <v>0</v>
      </c>
      <c r="F20" s="53">
        <v>1</v>
      </c>
      <c r="G20" s="54">
        <v>5</v>
      </c>
      <c r="H20" s="53">
        <v>1</v>
      </c>
      <c r="I20" s="54">
        <v>5</v>
      </c>
      <c r="J20" s="53">
        <v>1</v>
      </c>
      <c r="K20" s="54">
        <v>5</v>
      </c>
      <c r="L20" s="53">
        <v>0.36</v>
      </c>
      <c r="M20" s="54">
        <v>2</v>
      </c>
      <c r="N20" s="53">
        <v>1</v>
      </c>
      <c r="O20" s="54">
        <v>5</v>
      </c>
      <c r="P20" s="53">
        <v>0.98</v>
      </c>
      <c r="Q20" s="54">
        <v>4</v>
      </c>
      <c r="R20" s="53">
        <v>1</v>
      </c>
      <c r="S20" s="54">
        <v>5</v>
      </c>
      <c r="T20" s="53">
        <v>0.98</v>
      </c>
      <c r="U20" s="54">
        <v>4</v>
      </c>
      <c r="V20" s="55">
        <v>0</v>
      </c>
      <c r="W20" s="54">
        <v>5</v>
      </c>
      <c r="X20" s="55">
        <v>0</v>
      </c>
      <c r="Y20" s="54">
        <v>5</v>
      </c>
      <c r="Z20" s="55">
        <v>0</v>
      </c>
      <c r="AA20" s="54">
        <v>5</v>
      </c>
      <c r="AB20" s="55">
        <v>0</v>
      </c>
      <c r="AC20" s="54">
        <v>5</v>
      </c>
      <c r="AD20" s="55">
        <v>0</v>
      </c>
      <c r="AE20" s="54">
        <v>5</v>
      </c>
      <c r="AF20" s="55" t="s">
        <v>56</v>
      </c>
      <c r="AG20" s="54">
        <v>5</v>
      </c>
      <c r="AH20" s="63">
        <f>(E20+G20+I20+K20+M20+O20+Q20+S20+U20+W20+Y20+AA20+AC20+AE20+AG20)/15</f>
        <v>4.333333333333333</v>
      </c>
      <c r="AI20" s="57">
        <v>4</v>
      </c>
    </row>
    <row r="21" spans="1:35" x14ac:dyDescent="0.25">
      <c r="A21" s="107"/>
      <c r="B21" s="58"/>
      <c r="C21" s="58"/>
      <c r="D21" s="53"/>
      <c r="E21" s="54"/>
      <c r="F21" s="53"/>
      <c r="G21" s="54"/>
      <c r="H21" s="53"/>
      <c r="I21" s="54"/>
      <c r="J21" s="53"/>
      <c r="K21" s="54"/>
      <c r="L21" s="53"/>
      <c r="M21" s="54"/>
      <c r="N21" s="53"/>
      <c r="O21" s="54"/>
      <c r="P21" s="53"/>
      <c r="Q21" s="54"/>
      <c r="R21" s="53"/>
      <c r="S21" s="54"/>
      <c r="T21" s="53"/>
      <c r="U21" s="54"/>
      <c r="V21" s="55"/>
      <c r="W21" s="54"/>
      <c r="X21" s="55"/>
      <c r="Y21" s="54"/>
      <c r="Z21" s="55"/>
      <c r="AA21" s="54"/>
      <c r="AB21" s="55"/>
      <c r="AC21" s="54"/>
      <c r="AD21" s="55"/>
      <c r="AE21" s="54"/>
      <c r="AF21" s="55"/>
      <c r="AG21" s="54"/>
      <c r="AH21" s="63"/>
      <c r="AI21" s="57"/>
    </row>
    <row r="22" spans="1:35" ht="66.75" customHeight="1" x14ac:dyDescent="0.25">
      <c r="A22" s="105" t="s">
        <v>25</v>
      </c>
      <c r="B22" s="52" t="s">
        <v>88</v>
      </c>
      <c r="C22" s="48">
        <v>907</v>
      </c>
      <c r="D22" s="53">
        <v>0.22</v>
      </c>
      <c r="E22" s="54">
        <v>0</v>
      </c>
      <c r="F22" s="53">
        <v>1</v>
      </c>
      <c r="G22" s="54">
        <v>5</v>
      </c>
      <c r="H22" s="53">
        <v>0.98</v>
      </c>
      <c r="I22" s="54">
        <v>4</v>
      </c>
      <c r="J22" s="53">
        <v>1</v>
      </c>
      <c r="K22" s="54">
        <v>5</v>
      </c>
      <c r="L22" s="53">
        <v>0.37</v>
      </c>
      <c r="M22" s="54">
        <v>2</v>
      </c>
      <c r="N22" s="53">
        <v>1</v>
      </c>
      <c r="O22" s="54">
        <v>5</v>
      </c>
      <c r="P22" s="53">
        <v>0.92</v>
      </c>
      <c r="Q22" s="54">
        <v>3</v>
      </c>
      <c r="R22" s="53">
        <v>1</v>
      </c>
      <c r="S22" s="54">
        <v>5</v>
      </c>
      <c r="T22" s="53">
        <v>0.92</v>
      </c>
      <c r="U22" s="54">
        <v>3</v>
      </c>
      <c r="V22" s="55">
        <v>0</v>
      </c>
      <c r="W22" s="54">
        <v>5</v>
      </c>
      <c r="X22" s="92">
        <v>3816.7</v>
      </c>
      <c r="Y22" s="54">
        <v>0</v>
      </c>
      <c r="Z22" s="92">
        <v>3140.2</v>
      </c>
      <c r="AA22" s="54">
        <v>0</v>
      </c>
      <c r="AB22" s="55">
        <v>0</v>
      </c>
      <c r="AC22" s="54">
        <v>5</v>
      </c>
      <c r="AD22" s="55">
        <v>0</v>
      </c>
      <c r="AE22" s="54">
        <v>5</v>
      </c>
      <c r="AF22" s="55" t="s">
        <v>56</v>
      </c>
      <c r="AG22" s="54">
        <v>5</v>
      </c>
      <c r="AH22" s="63">
        <f>(E22+G22+I22+K22+M22+O22+Q22+S22+U22+W22+Y22+AA22+AC22+AE22+AG22)/15</f>
        <v>3.4666666666666668</v>
      </c>
      <c r="AI22" s="57">
        <v>1</v>
      </c>
    </row>
    <row r="23" spans="1:35" s="108" customFormat="1" x14ac:dyDescent="0.25">
      <c r="A23" s="107"/>
      <c r="B23" s="59" t="s">
        <v>57</v>
      </c>
      <c r="C23" s="60" t="s">
        <v>28</v>
      </c>
      <c r="D23" s="61"/>
      <c r="E23" s="56">
        <f>(E16+E17+E20+E22)/4</f>
        <v>1.25</v>
      </c>
      <c r="F23" s="61"/>
      <c r="G23" s="56">
        <f>(G16+G17+G20+G22)/4</f>
        <v>5</v>
      </c>
      <c r="H23" s="61"/>
      <c r="I23" s="56">
        <f>(I16+I17+I18+I19+I22+I20)/6</f>
        <v>4.833333333333333</v>
      </c>
      <c r="J23" s="61"/>
      <c r="K23" s="56">
        <f>(K16+K17+K18+K19+K20+K22)/6</f>
        <v>5</v>
      </c>
      <c r="L23" s="61"/>
      <c r="M23" s="56">
        <f>(M13+M14+M16+M17+M18+M19+M20+M22)/8</f>
        <v>2.375</v>
      </c>
      <c r="N23" s="61"/>
      <c r="O23" s="56">
        <f>(O16+O17+O18+O19+O20+O22)/6</f>
        <v>5</v>
      </c>
      <c r="P23" s="61"/>
      <c r="Q23" s="56">
        <f>(Q13+Q14+Q16+Q17+Q18+Q19+Q20+Q22)/8</f>
        <v>3.375</v>
      </c>
      <c r="R23" s="61"/>
      <c r="S23" s="56">
        <f>(S16+S17+S18+S19+S20+S22)/6</f>
        <v>5</v>
      </c>
      <c r="T23" s="61"/>
      <c r="U23" s="56">
        <f>(U13+U14+U16+U17+U18+U19+U20+U22)/8</f>
        <v>3.375</v>
      </c>
      <c r="V23" s="62"/>
      <c r="W23" s="56">
        <f>(W16+W17+W20+W22)/4</f>
        <v>5</v>
      </c>
      <c r="X23" s="56"/>
      <c r="Y23" s="56">
        <f>(Y13+Y14+Y16+Y17+Y18+Y19+Y20+Y22)/8</f>
        <v>4.375</v>
      </c>
      <c r="Z23" s="56"/>
      <c r="AA23" s="56">
        <f>(AA13+AA14+AA16+AA17+AA18+AA19+AA20+AA22)/8</f>
        <v>4.375</v>
      </c>
      <c r="AB23" s="56"/>
      <c r="AC23" s="56">
        <f>(AC13+AC14+AC16+AC17+AC18+AC19+AC20+AC22)/8</f>
        <v>5</v>
      </c>
      <c r="AD23" s="56"/>
      <c r="AE23" s="56">
        <f>(AE13+AE14+AE16+AE17+AE18+AE19+AE20+AE22)/8</f>
        <v>5</v>
      </c>
      <c r="AF23" s="56"/>
      <c r="AG23" s="56">
        <f>(AG13+AG14+AG16+AG17+AG18+AG19+AG20+AG22)/8</f>
        <v>5</v>
      </c>
      <c r="AH23" s="56">
        <f>(AH13+AH14+AH16+AH17+AH18+AH19+AH20+AH22)/8</f>
        <v>4.3104166666666668</v>
      </c>
      <c r="AI23" s="56" t="s">
        <v>28</v>
      </c>
    </row>
    <row r="24" spans="1:35" x14ac:dyDescent="0.25">
      <c r="A24" s="109"/>
    </row>
    <row r="25" spans="1:35" x14ac:dyDescent="0.25">
      <c r="A25" s="109"/>
      <c r="B25" s="31"/>
      <c r="C25" s="31"/>
    </row>
    <row r="26" spans="1:35" x14ac:dyDescent="0.25">
      <c r="A26" s="109"/>
      <c r="B26" s="31"/>
      <c r="C26" s="31"/>
    </row>
    <row r="27" spans="1:35" x14ac:dyDescent="0.25">
      <c r="B27" s="31"/>
      <c r="C27" s="31"/>
    </row>
    <row r="28" spans="1:35" x14ac:dyDescent="0.25">
      <c r="B28" s="31"/>
      <c r="C28" s="31"/>
    </row>
    <row r="29" spans="1:35" x14ac:dyDescent="0.25">
      <c r="B29" s="31"/>
      <c r="C29" s="31"/>
    </row>
    <row r="30" spans="1:35" x14ac:dyDescent="0.25">
      <c r="B30" s="31"/>
      <c r="C30" s="31"/>
    </row>
    <row r="31" spans="1:35" x14ac:dyDescent="0.25">
      <c r="B31" s="31"/>
      <c r="C31" s="31"/>
    </row>
    <row r="32" spans="1:35" x14ac:dyDescent="0.25">
      <c r="B32" s="31"/>
      <c r="C32" s="31"/>
    </row>
  </sheetData>
  <mergeCells count="37">
    <mergeCell ref="A16:A20"/>
    <mergeCell ref="AB10:AC10"/>
    <mergeCell ref="AD10:AE10"/>
    <mergeCell ref="AF10:AG10"/>
    <mergeCell ref="AH10:AI10"/>
    <mergeCell ref="A13:A14"/>
    <mergeCell ref="P10:Q10"/>
    <mergeCell ref="R10:S10"/>
    <mergeCell ref="T10:U10"/>
    <mergeCell ref="V10:W10"/>
    <mergeCell ref="X10:Y10"/>
    <mergeCell ref="Z10:AA10"/>
    <mergeCell ref="AH9:AI9"/>
    <mergeCell ref="B10:C10"/>
    <mergeCell ref="D10:E10"/>
    <mergeCell ref="F10:G10"/>
    <mergeCell ref="H10:I10"/>
    <mergeCell ref="J10:K10"/>
    <mergeCell ref="L10:M10"/>
    <mergeCell ref="N10:O10"/>
    <mergeCell ref="V9:W9"/>
    <mergeCell ref="X9:Y9"/>
    <mergeCell ref="Z9:AA9"/>
    <mergeCell ref="AB9:AC9"/>
    <mergeCell ref="AD9:AE9"/>
    <mergeCell ref="AF9:AG9"/>
    <mergeCell ref="T9:U9"/>
    <mergeCell ref="J9:K9"/>
    <mergeCell ref="L9:M9"/>
    <mergeCell ref="N9:O9"/>
    <mergeCell ref="P9:Q9"/>
    <mergeCell ref="R9:S9"/>
    <mergeCell ref="B8:G8"/>
    <mergeCell ref="B9:C9"/>
    <mergeCell ref="D9:E9"/>
    <mergeCell ref="F9:G9"/>
    <mergeCell ref="H9:I9"/>
  </mergeCells>
  <pageMargins left="0.23622047244094491" right="0.15748031496062992" top="0.74803149606299213" bottom="0.74803149606299213" header="0.31496062992125984" footer="0.31496062992125984"/>
  <pageSetup paperSize="9" scale="55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2"/>
  <sheetViews>
    <sheetView showGridLines="0" topLeftCell="A10" zoomScaleNormal="100" zoomScaleSheetLayoutView="100" workbookViewId="0">
      <selection activeCell="M22" sqref="M22"/>
    </sheetView>
  </sheetViews>
  <sheetFormatPr defaultRowHeight="15" x14ac:dyDescent="0.25"/>
  <cols>
    <col min="2" max="2" width="58.140625" style="2" customWidth="1"/>
    <col min="3" max="3" width="12.140625" style="2" customWidth="1"/>
    <col min="4" max="4" width="12.140625" style="99" customWidth="1"/>
    <col min="5" max="13" width="12.140625" style="2" customWidth="1"/>
  </cols>
  <sheetData>
    <row r="1" spans="1:13" x14ac:dyDescent="0.25">
      <c r="B1" s="12" t="s">
        <v>84</v>
      </c>
      <c r="C1" s="12"/>
      <c r="D1" s="12"/>
      <c r="E1" s="12"/>
      <c r="F1" s="12"/>
      <c r="G1" s="12"/>
      <c r="H1" s="12"/>
    </row>
    <row r="2" spans="1:13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.75" x14ac:dyDescent="0.25">
      <c r="B3" s="15" t="s">
        <v>10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15.75" x14ac:dyDescent="0.25">
      <c r="B4" s="15" t="s">
        <v>85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ht="15.75" x14ac:dyDescent="0.25">
      <c r="B5" s="15" t="s">
        <v>127</v>
      </c>
      <c r="C5" s="25"/>
      <c r="D5" s="26"/>
      <c r="E5" s="16"/>
      <c r="F5" s="16"/>
      <c r="G5" s="16"/>
      <c r="H5" s="16"/>
      <c r="I5" s="16"/>
      <c r="J5" s="16"/>
      <c r="K5" s="16"/>
      <c r="L5" s="16"/>
      <c r="M5" s="16"/>
    </row>
    <row r="6" spans="1:13" x14ac:dyDescent="0.25">
      <c r="B6" s="1"/>
      <c r="C6" s="27"/>
      <c r="D6" s="28"/>
      <c r="E6" s="1"/>
      <c r="F6" s="1"/>
      <c r="G6" s="1"/>
      <c r="H6" s="1"/>
      <c r="I6" s="1"/>
      <c r="J6" s="1"/>
      <c r="K6" s="1"/>
    </row>
    <row r="7" spans="1:13" ht="15.75" x14ac:dyDescent="0.25">
      <c r="B7" s="15" t="s">
        <v>58</v>
      </c>
      <c r="C7" s="29"/>
      <c r="D7" s="29"/>
      <c r="E7" s="29"/>
      <c r="F7" s="29"/>
      <c r="G7" s="29"/>
      <c r="H7" s="29"/>
      <c r="I7" s="29"/>
      <c r="J7" s="29"/>
      <c r="K7" s="29"/>
    </row>
    <row r="8" spans="1:13" x14ac:dyDescent="0.25">
      <c r="B8" s="132"/>
      <c r="C8" s="132"/>
      <c r="D8" s="132"/>
      <c r="E8" s="132"/>
      <c r="F8" s="132"/>
      <c r="G8" s="132"/>
      <c r="H8" s="132"/>
      <c r="I8" s="132"/>
      <c r="J8" s="14"/>
      <c r="K8" s="14"/>
    </row>
    <row r="9" spans="1:13" x14ac:dyDescent="0.25">
      <c r="A9" s="78"/>
      <c r="B9" s="121" t="s">
        <v>30</v>
      </c>
      <c r="C9" s="121"/>
      <c r="D9" s="121" t="s">
        <v>59</v>
      </c>
      <c r="E9" s="121"/>
      <c r="F9" s="121" t="s">
        <v>60</v>
      </c>
      <c r="G9" s="121"/>
      <c r="H9" s="121" t="s">
        <v>61</v>
      </c>
      <c r="I9" s="121"/>
      <c r="J9" s="121" t="s">
        <v>62</v>
      </c>
      <c r="K9" s="121"/>
      <c r="L9" s="134"/>
      <c r="M9" s="134"/>
    </row>
    <row r="10" spans="1:13" ht="137.25" customHeight="1" x14ac:dyDescent="0.25">
      <c r="A10" s="78"/>
      <c r="B10" s="121" t="s">
        <v>43</v>
      </c>
      <c r="C10" s="121"/>
      <c r="D10" s="121" t="s">
        <v>63</v>
      </c>
      <c r="E10" s="121"/>
      <c r="F10" s="121" t="s">
        <v>104</v>
      </c>
      <c r="G10" s="121"/>
      <c r="H10" s="121" t="s">
        <v>105</v>
      </c>
      <c r="I10" s="121"/>
      <c r="J10" s="121" t="s">
        <v>64</v>
      </c>
      <c r="K10" s="121"/>
      <c r="L10" s="134" t="s">
        <v>65</v>
      </c>
      <c r="M10" s="134"/>
    </row>
    <row r="11" spans="1:13" ht="22.5" x14ac:dyDescent="0.25">
      <c r="A11" s="78"/>
      <c r="B11" s="7" t="s">
        <v>1</v>
      </c>
      <c r="C11" s="7" t="s">
        <v>2</v>
      </c>
      <c r="D11" s="79" t="s">
        <v>53</v>
      </c>
      <c r="E11" s="7" t="s">
        <v>19</v>
      </c>
      <c r="F11" s="7" t="s">
        <v>53</v>
      </c>
      <c r="G11" s="7" t="s">
        <v>19</v>
      </c>
      <c r="H11" s="7" t="s">
        <v>53</v>
      </c>
      <c r="I11" s="7" t="s">
        <v>19</v>
      </c>
      <c r="J11" s="7" t="s">
        <v>53</v>
      </c>
      <c r="K11" s="7" t="s">
        <v>19</v>
      </c>
      <c r="L11" s="7" t="s">
        <v>19</v>
      </c>
      <c r="M11" s="7" t="s">
        <v>54</v>
      </c>
    </row>
    <row r="12" spans="1:13" s="20" customFormat="1" ht="18" customHeight="1" x14ac:dyDescent="0.2">
      <c r="A12" s="80"/>
      <c r="B12" s="65">
        <v>1</v>
      </c>
      <c r="C12" s="65">
        <v>2</v>
      </c>
      <c r="D12" s="81">
        <v>3</v>
      </c>
      <c r="E12" s="65">
        <v>4</v>
      </c>
      <c r="F12" s="65">
        <v>5</v>
      </c>
      <c r="G12" s="65">
        <v>6</v>
      </c>
      <c r="H12" s="65">
        <v>7</v>
      </c>
      <c r="I12" s="65">
        <v>8</v>
      </c>
      <c r="J12" s="65">
        <v>9</v>
      </c>
      <c r="K12" s="65">
        <v>10</v>
      </c>
      <c r="L12" s="65">
        <v>11</v>
      </c>
      <c r="M12" s="65">
        <v>12</v>
      </c>
    </row>
    <row r="13" spans="1:13" s="20" customFormat="1" ht="16.5" customHeight="1" x14ac:dyDescent="0.2">
      <c r="A13" s="133" t="s">
        <v>20</v>
      </c>
      <c r="B13" s="9" t="s">
        <v>86</v>
      </c>
      <c r="C13" s="7">
        <v>901</v>
      </c>
      <c r="D13" s="53" t="s">
        <v>55</v>
      </c>
      <c r="E13" s="54" t="s">
        <v>21</v>
      </c>
      <c r="F13" s="53" t="s">
        <v>55</v>
      </c>
      <c r="G13" s="54" t="s">
        <v>21</v>
      </c>
      <c r="H13" s="53" t="s">
        <v>55</v>
      </c>
      <c r="I13" s="54" t="s">
        <v>21</v>
      </c>
      <c r="J13" s="53">
        <v>0</v>
      </c>
      <c r="K13" s="54">
        <v>3</v>
      </c>
      <c r="L13" s="77">
        <f>K13/1</f>
        <v>3</v>
      </c>
      <c r="M13" s="54">
        <v>2</v>
      </c>
    </row>
    <row r="14" spans="1:13" s="20" customFormat="1" ht="26.25" customHeight="1" x14ac:dyDescent="0.2">
      <c r="A14" s="133"/>
      <c r="B14" s="9" t="s">
        <v>91</v>
      </c>
      <c r="C14" s="7">
        <v>913</v>
      </c>
      <c r="D14" s="53">
        <v>8.33</v>
      </c>
      <c r="E14" s="54">
        <v>0</v>
      </c>
      <c r="F14" s="53">
        <v>0</v>
      </c>
      <c r="G14" s="54">
        <v>5</v>
      </c>
      <c r="H14" s="53">
        <v>9.0719999999999992</v>
      </c>
      <c r="I14" s="54">
        <v>5</v>
      </c>
      <c r="J14" s="53">
        <v>0</v>
      </c>
      <c r="K14" s="54">
        <v>3</v>
      </c>
      <c r="L14" s="98">
        <f t="shared" ref="L14:L16" si="0">(E14+G14+I14+K14)/4</f>
        <v>3.25</v>
      </c>
      <c r="M14" s="54">
        <v>1</v>
      </c>
    </row>
    <row r="15" spans="1:13" ht="15.75" customHeight="1" x14ac:dyDescent="0.25">
      <c r="A15" s="78"/>
      <c r="B15" s="64"/>
      <c r="C15" s="64"/>
      <c r="D15" s="53"/>
      <c r="E15" s="54"/>
      <c r="F15" s="53"/>
      <c r="G15" s="54"/>
      <c r="H15" s="53"/>
      <c r="I15" s="54"/>
      <c r="J15" s="53"/>
      <c r="K15" s="54"/>
      <c r="L15" s="98"/>
      <c r="M15" s="54"/>
    </row>
    <row r="16" spans="1:13" ht="20.25" customHeight="1" x14ac:dyDescent="0.25">
      <c r="A16" s="133" t="s">
        <v>23</v>
      </c>
      <c r="B16" s="9" t="s">
        <v>87</v>
      </c>
      <c r="C16" s="7">
        <v>904</v>
      </c>
      <c r="D16" s="53">
        <v>0.435</v>
      </c>
      <c r="E16" s="54">
        <v>0</v>
      </c>
      <c r="F16" s="53">
        <v>0</v>
      </c>
      <c r="G16" s="54">
        <v>5</v>
      </c>
      <c r="H16" s="53">
        <v>1.0980000000000001</v>
      </c>
      <c r="I16" s="54">
        <v>5</v>
      </c>
      <c r="J16" s="53">
        <v>0</v>
      </c>
      <c r="K16" s="54">
        <v>3</v>
      </c>
      <c r="L16" s="98">
        <f t="shared" si="0"/>
        <v>3.25</v>
      </c>
      <c r="M16" s="54">
        <v>1</v>
      </c>
    </row>
    <row r="17" spans="1:13" ht="24.75" customHeight="1" x14ac:dyDescent="0.25">
      <c r="A17" s="133"/>
      <c r="B17" s="9" t="s">
        <v>128</v>
      </c>
      <c r="C17" s="7">
        <v>908</v>
      </c>
      <c r="D17" s="53">
        <v>0</v>
      </c>
      <c r="E17" s="54">
        <v>0</v>
      </c>
      <c r="F17" s="53">
        <v>0</v>
      </c>
      <c r="G17" s="54">
        <v>5</v>
      </c>
      <c r="H17" s="53">
        <v>1.373</v>
      </c>
      <c r="I17" s="54">
        <v>5</v>
      </c>
      <c r="J17" s="53">
        <v>0</v>
      </c>
      <c r="K17" s="54">
        <v>3</v>
      </c>
      <c r="L17" s="98">
        <f>(E17+G17+I17+K17)/4</f>
        <v>3.25</v>
      </c>
      <c r="M17" s="54">
        <v>1</v>
      </c>
    </row>
    <row r="18" spans="1:13" ht="20.25" customHeight="1" x14ac:dyDescent="0.25">
      <c r="A18" s="133"/>
      <c r="B18" s="9" t="s">
        <v>90</v>
      </c>
      <c r="C18" s="7">
        <v>910</v>
      </c>
      <c r="D18" s="53">
        <v>0</v>
      </c>
      <c r="E18" s="54">
        <v>0</v>
      </c>
      <c r="F18" s="53">
        <v>0</v>
      </c>
      <c r="G18" s="54">
        <v>5</v>
      </c>
      <c r="H18" s="53">
        <v>17.901</v>
      </c>
      <c r="I18" s="54">
        <v>5</v>
      </c>
      <c r="J18" s="53">
        <v>0</v>
      </c>
      <c r="K18" s="54">
        <v>3</v>
      </c>
      <c r="L18" s="98">
        <f>(E18+G18+I18+K18)/4</f>
        <v>3.25</v>
      </c>
      <c r="M18" s="54">
        <v>1</v>
      </c>
    </row>
    <row r="19" spans="1:13" x14ac:dyDescent="0.25">
      <c r="A19" s="133"/>
      <c r="B19" s="9" t="s">
        <v>92</v>
      </c>
      <c r="C19" s="7">
        <v>917</v>
      </c>
      <c r="D19" s="53">
        <v>2.782</v>
      </c>
      <c r="E19" s="54">
        <v>0</v>
      </c>
      <c r="F19" s="53">
        <v>0</v>
      </c>
      <c r="G19" s="54">
        <v>5</v>
      </c>
      <c r="H19" s="53">
        <v>1.4159999999999999</v>
      </c>
      <c r="I19" s="54">
        <v>5</v>
      </c>
      <c r="J19" s="53">
        <v>0</v>
      </c>
      <c r="K19" s="54">
        <v>3</v>
      </c>
      <c r="L19" s="98">
        <f>(E19+G19+I19+K19)/4</f>
        <v>3.25</v>
      </c>
      <c r="M19" s="54">
        <v>1</v>
      </c>
    </row>
    <row r="20" spans="1:13" x14ac:dyDescent="0.25">
      <c r="A20" s="133"/>
      <c r="B20" s="9" t="s">
        <v>93</v>
      </c>
      <c r="C20" s="7">
        <v>919</v>
      </c>
      <c r="D20" s="53">
        <v>13.493</v>
      </c>
      <c r="E20" s="54">
        <v>0</v>
      </c>
      <c r="F20" s="53">
        <v>0</v>
      </c>
      <c r="G20" s="54">
        <v>5</v>
      </c>
      <c r="H20" s="53">
        <v>7.77</v>
      </c>
      <c r="I20" s="54">
        <v>5</v>
      </c>
      <c r="J20" s="53">
        <v>0</v>
      </c>
      <c r="K20" s="54">
        <v>3</v>
      </c>
      <c r="L20" s="98">
        <f>(E20+G20+I20+K20)/4</f>
        <v>3.25</v>
      </c>
      <c r="M20" s="54">
        <v>1</v>
      </c>
    </row>
    <row r="21" spans="1:13" x14ac:dyDescent="0.25">
      <c r="A21" s="87"/>
      <c r="B21" s="58"/>
      <c r="C21" s="58"/>
      <c r="D21" s="53"/>
      <c r="E21" s="54"/>
      <c r="F21" s="53"/>
      <c r="G21" s="54"/>
      <c r="H21" s="53"/>
      <c r="I21" s="54"/>
      <c r="J21" s="53"/>
      <c r="K21" s="54"/>
      <c r="L21" s="98"/>
      <c r="M21" s="54"/>
    </row>
    <row r="22" spans="1:13" ht="62.25" customHeight="1" x14ac:dyDescent="0.25">
      <c r="A22" s="82" t="s">
        <v>25</v>
      </c>
      <c r="B22" s="9" t="s">
        <v>88</v>
      </c>
      <c r="C22" s="7">
        <v>907</v>
      </c>
      <c r="D22" s="53">
        <v>0.185</v>
      </c>
      <c r="E22" s="54">
        <v>3</v>
      </c>
      <c r="F22" s="53">
        <v>0</v>
      </c>
      <c r="G22" s="54">
        <v>5</v>
      </c>
      <c r="H22" s="53">
        <v>1.0329999999999999</v>
      </c>
      <c r="I22" s="54">
        <v>5</v>
      </c>
      <c r="J22" s="53">
        <v>0</v>
      </c>
      <c r="K22" s="54">
        <v>3</v>
      </c>
      <c r="L22" s="98">
        <f>(E22+G22+I22+K22)/4</f>
        <v>4</v>
      </c>
      <c r="M22" s="54">
        <v>1</v>
      </c>
    </row>
    <row r="23" spans="1:13" s="21" customFormat="1" x14ac:dyDescent="0.25">
      <c r="A23" s="87"/>
      <c r="B23" s="88" t="s">
        <v>57</v>
      </c>
      <c r="C23" s="89" t="s">
        <v>28</v>
      </c>
      <c r="D23" s="61"/>
      <c r="E23" s="56">
        <f>(E16+E17+E18+E19+E20+E22+E14)/7</f>
        <v>0.42857142857142855</v>
      </c>
      <c r="F23" s="56"/>
      <c r="G23" s="56">
        <f>(G16+G17+G18+G19+G20+G22+G14)/7</f>
        <v>5</v>
      </c>
      <c r="H23" s="56"/>
      <c r="I23" s="56">
        <f>(I16+I17+I18+I19+I20+I22+I14)/7</f>
        <v>5</v>
      </c>
      <c r="J23" s="56"/>
      <c r="K23" s="56">
        <f>(K16+K17+K18+K19+K20+K22+K14+K13)/8</f>
        <v>3</v>
      </c>
      <c r="L23" s="56">
        <f>(L16+L17+L18+L19+L20+L22+L14+L13)/8</f>
        <v>3.3125</v>
      </c>
      <c r="M23" s="89" t="s">
        <v>28</v>
      </c>
    </row>
    <row r="24" spans="1:13" x14ac:dyDescent="0.25">
      <c r="A24" s="30"/>
    </row>
    <row r="25" spans="1:13" x14ac:dyDescent="0.25">
      <c r="A25" s="30"/>
      <c r="B25" s="31"/>
      <c r="C25" s="31"/>
    </row>
    <row r="26" spans="1:13" x14ac:dyDescent="0.25">
      <c r="A26" s="30"/>
      <c r="B26" s="31"/>
      <c r="C26" s="31"/>
    </row>
    <row r="27" spans="1:13" ht="15" customHeight="1" x14ac:dyDescent="0.25">
      <c r="B27" s="31"/>
      <c r="C27" s="31"/>
    </row>
    <row r="28" spans="1:13" x14ac:dyDescent="0.25">
      <c r="B28" s="31"/>
      <c r="C28" s="31"/>
    </row>
    <row r="29" spans="1:13" x14ac:dyDescent="0.25">
      <c r="B29" s="31"/>
      <c r="C29" s="31"/>
    </row>
    <row r="30" spans="1:13" x14ac:dyDescent="0.25">
      <c r="B30" s="31"/>
      <c r="C30" s="31"/>
    </row>
    <row r="31" spans="1:13" x14ac:dyDescent="0.25">
      <c r="B31" s="31"/>
      <c r="C31" s="31"/>
    </row>
    <row r="32" spans="1:13" x14ac:dyDescent="0.25">
      <c r="B32" s="31"/>
      <c r="C32" s="31"/>
    </row>
  </sheetData>
  <mergeCells count="15">
    <mergeCell ref="A13:A14"/>
    <mergeCell ref="A16:A20"/>
    <mergeCell ref="L9:M9"/>
    <mergeCell ref="B10:C10"/>
    <mergeCell ref="D10:E10"/>
    <mergeCell ref="F10:G10"/>
    <mergeCell ref="H10:I10"/>
    <mergeCell ref="J10:K10"/>
    <mergeCell ref="L10:M10"/>
    <mergeCell ref="J9:K9"/>
    <mergeCell ref="B8:I8"/>
    <mergeCell ref="B9:C9"/>
    <mergeCell ref="D9:E9"/>
    <mergeCell ref="F9:G9"/>
    <mergeCell ref="H9:I9"/>
  </mergeCells>
  <pageMargins left="0.23622047244094491" right="0.19685039370078741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3"/>
  <sheetViews>
    <sheetView showGridLines="0" topLeftCell="A5" zoomScaleNormal="100" zoomScaleSheetLayoutView="100" workbookViewId="0">
      <selection activeCell="J24" sqref="J24"/>
    </sheetView>
  </sheetViews>
  <sheetFormatPr defaultRowHeight="15" x14ac:dyDescent="0.25"/>
  <cols>
    <col min="2" max="2" width="58.28515625" style="2" customWidth="1"/>
    <col min="3" max="3" width="7.7109375" style="2" customWidth="1"/>
    <col min="4" max="4" width="12" style="32" customWidth="1"/>
    <col min="5" max="11" width="12" style="2" customWidth="1"/>
  </cols>
  <sheetData>
    <row r="1" spans="1:31" x14ac:dyDescent="0.25">
      <c r="B1" s="12" t="s">
        <v>84</v>
      </c>
      <c r="C1" s="12"/>
      <c r="D1" s="12"/>
      <c r="E1" s="12"/>
      <c r="F1" s="12"/>
      <c r="G1" s="12"/>
      <c r="H1" s="1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.75" x14ac:dyDescent="0.25">
      <c r="B3" s="15" t="s">
        <v>10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1" ht="15.75" x14ac:dyDescent="0.25">
      <c r="B4" s="15" t="s">
        <v>85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 spans="1:31" ht="15.75" x14ac:dyDescent="0.25">
      <c r="B5" s="15" t="s">
        <v>127</v>
      </c>
      <c r="C5" s="25"/>
      <c r="D5" s="2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2"/>
      <c r="AE5" s="2"/>
    </row>
    <row r="6" spans="1:31" x14ac:dyDescent="0.25">
      <c r="B6" s="1"/>
      <c r="C6" s="27"/>
      <c r="D6" s="28"/>
      <c r="E6" s="1"/>
      <c r="F6" s="1"/>
      <c r="G6" s="1"/>
      <c r="H6" s="1"/>
      <c r="I6" s="1"/>
    </row>
    <row r="7" spans="1:31" ht="15.75" x14ac:dyDescent="0.25">
      <c r="B7" s="15" t="s">
        <v>66</v>
      </c>
      <c r="C7" s="29"/>
      <c r="D7" s="29"/>
      <c r="E7" s="29"/>
      <c r="F7" s="29"/>
      <c r="G7" s="29"/>
      <c r="H7" s="29"/>
      <c r="I7" s="29"/>
    </row>
    <row r="8" spans="1:31" x14ac:dyDescent="0.25">
      <c r="B8" s="132"/>
      <c r="C8" s="132"/>
      <c r="D8" s="132"/>
      <c r="E8" s="132"/>
      <c r="F8" s="132"/>
      <c r="G8" s="132"/>
      <c r="H8" s="132"/>
      <c r="I8" s="132"/>
    </row>
    <row r="9" spans="1:31" x14ac:dyDescent="0.25">
      <c r="A9" s="78"/>
      <c r="B9" s="121" t="s">
        <v>30</v>
      </c>
      <c r="C9" s="121"/>
      <c r="D9" s="121" t="s">
        <v>67</v>
      </c>
      <c r="E9" s="121"/>
      <c r="F9" s="121" t="s">
        <v>68</v>
      </c>
      <c r="G9" s="121"/>
      <c r="H9" s="121" t="s">
        <v>69</v>
      </c>
      <c r="I9" s="121"/>
      <c r="J9" s="134"/>
      <c r="K9" s="134"/>
    </row>
    <row r="10" spans="1:31" ht="166.5" customHeight="1" x14ac:dyDescent="0.25">
      <c r="A10" s="78"/>
      <c r="B10" s="121" t="s">
        <v>43</v>
      </c>
      <c r="C10" s="121"/>
      <c r="D10" s="121" t="s">
        <v>106</v>
      </c>
      <c r="E10" s="121"/>
      <c r="F10" s="121" t="s">
        <v>107</v>
      </c>
      <c r="G10" s="121"/>
      <c r="H10" s="121" t="s">
        <v>108</v>
      </c>
      <c r="I10" s="121"/>
      <c r="J10" s="134" t="s">
        <v>70</v>
      </c>
      <c r="K10" s="134"/>
    </row>
    <row r="11" spans="1:31" ht="22.5" x14ac:dyDescent="0.25">
      <c r="A11" s="78"/>
      <c r="B11" s="7" t="s">
        <v>1</v>
      </c>
      <c r="C11" s="7" t="s">
        <v>2</v>
      </c>
      <c r="D11" s="79" t="s">
        <v>53</v>
      </c>
      <c r="E11" s="7" t="s">
        <v>19</v>
      </c>
      <c r="F11" s="7" t="s">
        <v>53</v>
      </c>
      <c r="G11" s="7" t="s">
        <v>19</v>
      </c>
      <c r="H11" s="7" t="s">
        <v>53</v>
      </c>
      <c r="I11" s="7" t="s">
        <v>19</v>
      </c>
      <c r="J11" s="7" t="s">
        <v>19</v>
      </c>
      <c r="K11" s="7" t="s">
        <v>54</v>
      </c>
    </row>
    <row r="12" spans="1:31" s="20" customFormat="1" ht="11.25" x14ac:dyDescent="0.2">
      <c r="A12" s="80"/>
      <c r="B12" s="65">
        <v>1</v>
      </c>
      <c r="C12" s="65">
        <v>2</v>
      </c>
      <c r="D12" s="81">
        <v>3</v>
      </c>
      <c r="E12" s="65">
        <v>4</v>
      </c>
      <c r="F12" s="65">
        <v>5</v>
      </c>
      <c r="G12" s="65">
        <v>6</v>
      </c>
      <c r="H12" s="65">
        <v>7</v>
      </c>
      <c r="I12" s="65">
        <v>8</v>
      </c>
      <c r="J12" s="65">
        <v>15</v>
      </c>
      <c r="K12" s="65">
        <v>16</v>
      </c>
    </row>
    <row r="13" spans="1:31" s="20" customFormat="1" ht="14.25" customHeight="1" x14ac:dyDescent="0.2">
      <c r="A13" s="133" t="s">
        <v>20</v>
      </c>
      <c r="B13" s="9" t="s">
        <v>86</v>
      </c>
      <c r="C13" s="7">
        <v>901</v>
      </c>
      <c r="D13" s="53">
        <v>1</v>
      </c>
      <c r="E13" s="54">
        <v>5</v>
      </c>
      <c r="F13" s="53">
        <v>1</v>
      </c>
      <c r="G13" s="54">
        <v>5</v>
      </c>
      <c r="H13" s="53" t="s">
        <v>55</v>
      </c>
      <c r="I13" s="54" t="s">
        <v>21</v>
      </c>
      <c r="J13" s="98">
        <f>(E13+G13)/2</f>
        <v>5</v>
      </c>
      <c r="K13" s="54">
        <v>1</v>
      </c>
    </row>
    <row r="14" spans="1:31" s="20" customFormat="1" ht="26.25" customHeight="1" x14ac:dyDescent="0.2">
      <c r="A14" s="133"/>
      <c r="B14" s="9" t="s">
        <v>91</v>
      </c>
      <c r="C14" s="7">
        <v>913</v>
      </c>
      <c r="D14" s="53">
        <v>1</v>
      </c>
      <c r="E14" s="54">
        <v>5</v>
      </c>
      <c r="F14" s="53">
        <v>1</v>
      </c>
      <c r="G14" s="54">
        <v>5</v>
      </c>
      <c r="H14" s="53" t="s">
        <v>55</v>
      </c>
      <c r="I14" s="54" t="s">
        <v>21</v>
      </c>
      <c r="J14" s="98">
        <f t="shared" ref="J14" si="0">(E14+G14)/2</f>
        <v>5</v>
      </c>
      <c r="K14" s="54">
        <v>1</v>
      </c>
    </row>
    <row r="15" spans="1:31" x14ac:dyDescent="0.25">
      <c r="A15" s="78"/>
      <c r="B15" s="64"/>
      <c r="C15" s="64"/>
      <c r="D15" s="53"/>
      <c r="E15" s="54"/>
      <c r="F15" s="53">
        <v>1</v>
      </c>
      <c r="G15" s="54"/>
      <c r="H15" s="53"/>
      <c r="I15" s="54"/>
      <c r="J15" s="98"/>
      <c r="K15" s="54"/>
    </row>
    <row r="16" spans="1:31" ht="14.45" customHeight="1" x14ac:dyDescent="0.25">
      <c r="A16" s="133" t="s">
        <v>23</v>
      </c>
      <c r="B16" s="9" t="s">
        <v>87</v>
      </c>
      <c r="C16" s="7">
        <v>904</v>
      </c>
      <c r="D16" s="53">
        <v>1</v>
      </c>
      <c r="E16" s="54">
        <v>5</v>
      </c>
      <c r="F16" s="53">
        <v>1</v>
      </c>
      <c r="G16" s="54">
        <v>5</v>
      </c>
      <c r="H16" s="53">
        <v>1</v>
      </c>
      <c r="I16" s="54">
        <v>5</v>
      </c>
      <c r="J16" s="98">
        <f t="shared" ref="J16:J22" si="1">(E16+G16+I16)/3</f>
        <v>5</v>
      </c>
      <c r="K16" s="54">
        <v>1</v>
      </c>
    </row>
    <row r="17" spans="1:11" ht="29.25" customHeight="1" x14ac:dyDescent="0.25">
      <c r="A17" s="133"/>
      <c r="B17" s="9" t="s">
        <v>128</v>
      </c>
      <c r="C17" s="7">
        <v>908</v>
      </c>
      <c r="D17" s="53">
        <v>1</v>
      </c>
      <c r="E17" s="54">
        <v>5</v>
      </c>
      <c r="F17" s="53">
        <v>1</v>
      </c>
      <c r="G17" s="54">
        <v>5</v>
      </c>
      <c r="H17" s="53">
        <v>1</v>
      </c>
      <c r="I17" s="54">
        <v>5</v>
      </c>
      <c r="J17" s="98">
        <f t="shared" si="1"/>
        <v>5</v>
      </c>
      <c r="K17" s="54">
        <v>1</v>
      </c>
    </row>
    <row r="18" spans="1:11" x14ac:dyDescent="0.25">
      <c r="A18" s="133"/>
      <c r="B18" s="9" t="s">
        <v>90</v>
      </c>
      <c r="C18" s="7">
        <v>910</v>
      </c>
      <c r="D18" s="53">
        <v>1</v>
      </c>
      <c r="E18" s="54">
        <v>5</v>
      </c>
      <c r="F18" s="53">
        <v>1</v>
      </c>
      <c r="G18" s="54">
        <v>5</v>
      </c>
      <c r="H18" s="53" t="s">
        <v>55</v>
      </c>
      <c r="I18" s="54" t="s">
        <v>21</v>
      </c>
      <c r="J18" s="98">
        <f>(E18+G18)/2</f>
        <v>5</v>
      </c>
      <c r="K18" s="54">
        <v>1</v>
      </c>
    </row>
    <row r="19" spans="1:11" x14ac:dyDescent="0.25">
      <c r="A19" s="133"/>
      <c r="B19" s="9" t="s">
        <v>92</v>
      </c>
      <c r="C19" s="7">
        <v>917</v>
      </c>
      <c r="D19" s="53">
        <v>1</v>
      </c>
      <c r="E19" s="54">
        <v>5</v>
      </c>
      <c r="F19" s="53">
        <v>1</v>
      </c>
      <c r="G19" s="54">
        <v>5</v>
      </c>
      <c r="H19" s="53" t="s">
        <v>55</v>
      </c>
      <c r="I19" s="54" t="s">
        <v>21</v>
      </c>
      <c r="J19" s="98">
        <f>(E19+G19)/2</f>
        <v>5</v>
      </c>
      <c r="K19" s="54">
        <v>1</v>
      </c>
    </row>
    <row r="20" spans="1:11" x14ac:dyDescent="0.25">
      <c r="A20" s="133"/>
      <c r="B20" s="9" t="s">
        <v>93</v>
      </c>
      <c r="C20" s="7">
        <v>919</v>
      </c>
      <c r="D20" s="53">
        <v>1</v>
      </c>
      <c r="E20" s="54">
        <v>5</v>
      </c>
      <c r="F20" s="53">
        <v>1</v>
      </c>
      <c r="G20" s="54">
        <v>5</v>
      </c>
      <c r="H20" s="53">
        <v>1</v>
      </c>
      <c r="I20" s="54">
        <v>5</v>
      </c>
      <c r="J20" s="98">
        <f t="shared" si="1"/>
        <v>5</v>
      </c>
      <c r="K20" s="54">
        <v>1</v>
      </c>
    </row>
    <row r="21" spans="1:11" x14ac:dyDescent="0.25">
      <c r="A21" s="87"/>
      <c r="B21" s="58"/>
      <c r="C21" s="58"/>
      <c r="D21" s="53"/>
      <c r="E21" s="54"/>
      <c r="F21" s="53"/>
      <c r="G21" s="54"/>
      <c r="H21" s="53"/>
      <c r="I21" s="54"/>
      <c r="J21" s="98"/>
      <c r="K21" s="54"/>
    </row>
    <row r="22" spans="1:11" ht="66.75" customHeight="1" x14ac:dyDescent="0.25">
      <c r="A22" s="82" t="s">
        <v>25</v>
      </c>
      <c r="B22" s="9" t="s">
        <v>88</v>
      </c>
      <c r="C22" s="7">
        <v>907</v>
      </c>
      <c r="D22" s="53">
        <v>1</v>
      </c>
      <c r="E22" s="54">
        <v>5</v>
      </c>
      <c r="F22" s="53">
        <v>1</v>
      </c>
      <c r="G22" s="54">
        <v>5</v>
      </c>
      <c r="H22" s="53">
        <v>1</v>
      </c>
      <c r="I22" s="54">
        <v>5</v>
      </c>
      <c r="J22" s="98">
        <f t="shared" si="1"/>
        <v>5</v>
      </c>
      <c r="K22" s="54">
        <v>1</v>
      </c>
    </row>
    <row r="23" spans="1:11" s="21" customFormat="1" x14ac:dyDescent="0.25">
      <c r="A23" s="87"/>
      <c r="B23" s="88" t="s">
        <v>57</v>
      </c>
      <c r="C23" s="89" t="s">
        <v>28</v>
      </c>
      <c r="D23" s="61"/>
      <c r="E23" s="94">
        <f>(E13+E14+E16+E17+E18+E19+E20+E22)/8</f>
        <v>5</v>
      </c>
      <c r="F23" s="94"/>
      <c r="G23" s="94">
        <f>(G13+G14+G16+G17+G18+G19+G20+G22)/8</f>
        <v>5</v>
      </c>
      <c r="H23" s="94"/>
      <c r="I23" s="94">
        <f>(I16+I17+I20+I22)/4</f>
        <v>5</v>
      </c>
      <c r="J23" s="56">
        <f>(J16+J17+J20+J22+J13+J14+J18+J19)/8</f>
        <v>5</v>
      </c>
      <c r="K23" s="89" t="s">
        <v>28</v>
      </c>
    </row>
    <row r="24" spans="1:11" x14ac:dyDescent="0.25">
      <c r="A24" s="30"/>
    </row>
    <row r="25" spans="1:11" x14ac:dyDescent="0.25">
      <c r="A25" s="30"/>
    </row>
    <row r="26" spans="1:11" x14ac:dyDescent="0.25">
      <c r="A26" s="30"/>
      <c r="B26" s="31"/>
      <c r="C26" s="31"/>
    </row>
    <row r="27" spans="1:11" x14ac:dyDescent="0.25">
      <c r="A27" s="30"/>
      <c r="B27" s="31"/>
      <c r="C27" s="31"/>
    </row>
    <row r="28" spans="1:11" x14ac:dyDescent="0.25">
      <c r="B28" s="31"/>
      <c r="C28" s="31"/>
    </row>
    <row r="29" spans="1:11" x14ac:dyDescent="0.25">
      <c r="B29" s="31"/>
      <c r="C29" s="31"/>
    </row>
    <row r="30" spans="1:11" x14ac:dyDescent="0.25">
      <c r="B30" s="31"/>
      <c r="C30" s="31"/>
    </row>
    <row r="31" spans="1:11" x14ac:dyDescent="0.25">
      <c r="B31" s="31"/>
      <c r="C31" s="31"/>
    </row>
    <row r="32" spans="1:11" x14ac:dyDescent="0.25">
      <c r="B32" s="31"/>
      <c r="C32" s="31"/>
    </row>
    <row r="33" spans="2:3" x14ac:dyDescent="0.25">
      <c r="B33" s="31"/>
      <c r="C33" s="31"/>
    </row>
  </sheetData>
  <mergeCells count="13">
    <mergeCell ref="J10:K10"/>
    <mergeCell ref="J9:K9"/>
    <mergeCell ref="B10:C10"/>
    <mergeCell ref="D10:E10"/>
    <mergeCell ref="F10:G10"/>
    <mergeCell ref="H10:I10"/>
    <mergeCell ref="A16:A20"/>
    <mergeCell ref="B8:I8"/>
    <mergeCell ref="B9:C9"/>
    <mergeCell ref="D9:E9"/>
    <mergeCell ref="F9:G9"/>
    <mergeCell ref="H9:I9"/>
    <mergeCell ref="A13:A14"/>
  </mergeCells>
  <pageMargins left="0.23622047244094491" right="0.19685039370078741" top="0.74803149606299213" bottom="0.74803149606299213" header="0.31496062992125984" footer="0.31496062992125984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32"/>
  <sheetViews>
    <sheetView showGridLines="0" topLeftCell="A10" zoomScaleNormal="100" zoomScaleSheetLayoutView="100" workbookViewId="0">
      <selection activeCell="H18" sqref="H18:I18"/>
    </sheetView>
  </sheetViews>
  <sheetFormatPr defaultRowHeight="15" x14ac:dyDescent="0.25"/>
  <cols>
    <col min="2" max="2" width="58.42578125" style="2" customWidth="1"/>
    <col min="3" max="3" width="7.7109375" style="2" customWidth="1"/>
    <col min="4" max="4" width="15.140625" style="32" customWidth="1"/>
    <col min="5" max="5" width="11.85546875" style="2" customWidth="1"/>
    <col min="6" max="6" width="16.28515625" style="2" customWidth="1"/>
    <col min="7" max="7" width="13.85546875" style="2" customWidth="1"/>
    <col min="8" max="11" width="11.85546875" style="2" customWidth="1"/>
  </cols>
  <sheetData>
    <row r="1" spans="1:39" x14ac:dyDescent="0.25">
      <c r="B1" s="12" t="s">
        <v>84</v>
      </c>
      <c r="C1" s="12"/>
      <c r="D1" s="12"/>
      <c r="E1" s="12"/>
      <c r="F1" s="12"/>
      <c r="G1" s="12"/>
      <c r="H1" s="1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</row>
    <row r="3" spans="1:39" ht="15.75" x14ac:dyDescent="0.25">
      <c r="B3" s="15" t="s">
        <v>10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ht="15.75" x14ac:dyDescent="0.25">
      <c r="B4" s="15" t="s">
        <v>85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ht="15.75" x14ac:dyDescent="0.25">
      <c r="B5" s="15" t="s">
        <v>127</v>
      </c>
      <c r="C5" s="25"/>
      <c r="D5" s="2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2"/>
      <c r="AM5" s="2"/>
    </row>
    <row r="6" spans="1:39" x14ac:dyDescent="0.25">
      <c r="B6" s="1"/>
      <c r="C6" s="27"/>
      <c r="D6" s="28"/>
      <c r="E6" s="1"/>
      <c r="F6" s="1"/>
      <c r="G6" s="1"/>
      <c r="H6" s="1"/>
      <c r="I6" s="1"/>
    </row>
    <row r="7" spans="1:39" ht="15.75" x14ac:dyDescent="0.25">
      <c r="B7" s="15" t="s">
        <v>71</v>
      </c>
      <c r="C7" s="29"/>
      <c r="D7" s="29"/>
      <c r="E7" s="29"/>
      <c r="F7" s="29"/>
      <c r="G7" s="29"/>
      <c r="H7" s="29"/>
      <c r="I7" s="29"/>
    </row>
    <row r="8" spans="1:39" x14ac:dyDescent="0.25">
      <c r="B8" s="132"/>
      <c r="C8" s="132"/>
      <c r="D8" s="132"/>
      <c r="E8" s="132"/>
      <c r="F8" s="132"/>
      <c r="G8" s="132"/>
      <c r="H8" s="132"/>
      <c r="I8" s="132"/>
    </row>
    <row r="9" spans="1:39" x14ac:dyDescent="0.25">
      <c r="A9" s="78"/>
      <c r="B9" s="121" t="s">
        <v>30</v>
      </c>
      <c r="C9" s="121"/>
      <c r="D9" s="121" t="s">
        <v>72</v>
      </c>
      <c r="E9" s="121"/>
      <c r="F9" s="121" t="s">
        <v>109</v>
      </c>
      <c r="G9" s="121"/>
      <c r="H9" s="121" t="s">
        <v>110</v>
      </c>
      <c r="I9" s="121"/>
      <c r="J9" s="134"/>
      <c r="K9" s="134"/>
    </row>
    <row r="10" spans="1:39" ht="103.15" customHeight="1" x14ac:dyDescent="0.25">
      <c r="A10" s="78"/>
      <c r="B10" s="121" t="s">
        <v>43</v>
      </c>
      <c r="C10" s="121"/>
      <c r="D10" s="121" t="s">
        <v>73</v>
      </c>
      <c r="E10" s="121"/>
      <c r="F10" s="121" t="s">
        <v>74</v>
      </c>
      <c r="G10" s="121"/>
      <c r="H10" s="121" t="s">
        <v>75</v>
      </c>
      <c r="I10" s="121"/>
      <c r="J10" s="134" t="s">
        <v>76</v>
      </c>
      <c r="K10" s="134"/>
    </row>
    <row r="11" spans="1:39" ht="22.5" x14ac:dyDescent="0.25">
      <c r="A11" s="78"/>
      <c r="B11" s="7" t="s">
        <v>1</v>
      </c>
      <c r="C11" s="7" t="s">
        <v>2</v>
      </c>
      <c r="D11" s="79" t="s">
        <v>53</v>
      </c>
      <c r="E11" s="7" t="s">
        <v>19</v>
      </c>
      <c r="F11" s="7" t="s">
        <v>53</v>
      </c>
      <c r="G11" s="7" t="s">
        <v>19</v>
      </c>
      <c r="H11" s="7" t="s">
        <v>53</v>
      </c>
      <c r="I11" s="7" t="s">
        <v>19</v>
      </c>
      <c r="J11" s="7" t="s">
        <v>19</v>
      </c>
      <c r="K11" s="7" t="s">
        <v>54</v>
      </c>
    </row>
    <row r="12" spans="1:39" s="20" customFormat="1" ht="19.5" customHeight="1" x14ac:dyDescent="0.2">
      <c r="A12" s="80"/>
      <c r="B12" s="65">
        <v>1</v>
      </c>
      <c r="C12" s="65">
        <v>2</v>
      </c>
      <c r="D12" s="81">
        <v>3</v>
      </c>
      <c r="E12" s="65">
        <v>4</v>
      </c>
      <c r="F12" s="65">
        <v>5</v>
      </c>
      <c r="G12" s="65">
        <v>6</v>
      </c>
      <c r="H12" s="65">
        <v>7</v>
      </c>
      <c r="I12" s="65">
        <v>8</v>
      </c>
      <c r="J12" s="65">
        <v>9</v>
      </c>
      <c r="K12" s="65">
        <v>10</v>
      </c>
    </row>
    <row r="13" spans="1:39" s="20" customFormat="1" ht="24" customHeight="1" x14ac:dyDescent="0.2">
      <c r="A13" s="133" t="s">
        <v>20</v>
      </c>
      <c r="B13" s="9" t="s">
        <v>86</v>
      </c>
      <c r="C13" s="7">
        <v>901</v>
      </c>
      <c r="D13" s="53" t="s">
        <v>55</v>
      </c>
      <c r="E13" s="77" t="s">
        <v>21</v>
      </c>
      <c r="F13" s="97" t="s">
        <v>115</v>
      </c>
      <c r="G13" s="54">
        <v>5</v>
      </c>
      <c r="H13" s="53">
        <v>0</v>
      </c>
      <c r="I13" s="54">
        <v>0</v>
      </c>
      <c r="J13" s="98">
        <f>(G13+I13)/2</f>
        <v>2.5</v>
      </c>
      <c r="K13" s="54">
        <v>1</v>
      </c>
    </row>
    <row r="14" spans="1:39" s="20" customFormat="1" ht="33" customHeight="1" x14ac:dyDescent="0.2">
      <c r="A14" s="133"/>
      <c r="B14" s="9" t="s">
        <v>91</v>
      </c>
      <c r="C14" s="7">
        <v>913</v>
      </c>
      <c r="D14" s="53" t="s">
        <v>55</v>
      </c>
      <c r="E14" s="77" t="s">
        <v>21</v>
      </c>
      <c r="F14" s="97" t="s">
        <v>115</v>
      </c>
      <c r="G14" s="54">
        <v>5</v>
      </c>
      <c r="H14" s="53">
        <v>0</v>
      </c>
      <c r="I14" s="54">
        <v>0</v>
      </c>
      <c r="J14" s="98">
        <f>(G14+I14)/2</f>
        <v>2.5</v>
      </c>
      <c r="K14" s="54">
        <v>1</v>
      </c>
    </row>
    <row r="15" spans="1:39" ht="18.75" customHeight="1" x14ac:dyDescent="0.25">
      <c r="A15" s="78"/>
      <c r="B15" s="64"/>
      <c r="C15" s="64"/>
      <c r="D15" s="91"/>
      <c r="E15" s="113"/>
      <c r="F15" s="96"/>
      <c r="G15" s="54"/>
      <c r="H15" s="53"/>
      <c r="I15" s="54"/>
      <c r="J15" s="98"/>
      <c r="K15" s="54"/>
    </row>
    <row r="16" spans="1:39" ht="25.5" customHeight="1" x14ac:dyDescent="0.25">
      <c r="A16" s="133" t="s">
        <v>23</v>
      </c>
      <c r="B16" s="9" t="s">
        <v>87</v>
      </c>
      <c r="C16" s="7">
        <v>904</v>
      </c>
      <c r="D16" s="91" t="s">
        <v>114</v>
      </c>
      <c r="E16" s="84">
        <v>0</v>
      </c>
      <c r="F16" s="97" t="s">
        <v>115</v>
      </c>
      <c r="G16" s="54">
        <v>5</v>
      </c>
      <c r="H16" s="53">
        <v>0</v>
      </c>
      <c r="I16" s="54">
        <v>0</v>
      </c>
      <c r="J16" s="98">
        <f>(E16+G16+I16)/3</f>
        <v>1.6666666666666667</v>
      </c>
      <c r="K16" s="54">
        <v>2</v>
      </c>
    </row>
    <row r="17" spans="1:11" ht="26.25" customHeight="1" x14ac:dyDescent="0.25">
      <c r="A17" s="133"/>
      <c r="B17" s="9" t="s">
        <v>128</v>
      </c>
      <c r="C17" s="7">
        <v>908</v>
      </c>
      <c r="D17" s="91" t="s">
        <v>114</v>
      </c>
      <c r="E17" s="84">
        <v>0</v>
      </c>
      <c r="F17" s="97" t="s">
        <v>115</v>
      </c>
      <c r="G17" s="54">
        <v>5</v>
      </c>
      <c r="H17" s="53">
        <v>0</v>
      </c>
      <c r="I17" s="54">
        <v>0</v>
      </c>
      <c r="J17" s="98">
        <f t="shared" ref="J17:J20" si="0">(E17+G17+I17)/3</f>
        <v>1.6666666666666667</v>
      </c>
      <c r="K17" s="54">
        <v>2</v>
      </c>
    </row>
    <row r="18" spans="1:11" ht="29.25" customHeight="1" x14ac:dyDescent="0.25">
      <c r="A18" s="133"/>
      <c r="B18" s="9" t="s">
        <v>90</v>
      </c>
      <c r="C18" s="7">
        <v>910</v>
      </c>
      <c r="D18" s="91" t="s">
        <v>114</v>
      </c>
      <c r="E18" s="84">
        <v>0</v>
      </c>
      <c r="F18" s="97" t="s">
        <v>115</v>
      </c>
      <c r="G18" s="54">
        <v>5</v>
      </c>
      <c r="H18" s="53">
        <v>1</v>
      </c>
      <c r="I18" s="54">
        <v>5</v>
      </c>
      <c r="J18" s="98">
        <f>(E18+G18+I18)/3</f>
        <v>3.3333333333333335</v>
      </c>
      <c r="K18" s="54">
        <v>1</v>
      </c>
    </row>
    <row r="19" spans="1:11" ht="30" customHeight="1" x14ac:dyDescent="0.25">
      <c r="A19" s="133"/>
      <c r="B19" s="9" t="s">
        <v>92</v>
      </c>
      <c r="C19" s="7">
        <v>917</v>
      </c>
      <c r="D19" s="91" t="s">
        <v>114</v>
      </c>
      <c r="E19" s="84">
        <v>0</v>
      </c>
      <c r="F19" s="97" t="s">
        <v>115</v>
      </c>
      <c r="G19" s="54">
        <v>5</v>
      </c>
      <c r="H19" s="53">
        <v>0</v>
      </c>
      <c r="I19" s="54">
        <v>0</v>
      </c>
      <c r="J19" s="98">
        <f t="shared" si="0"/>
        <v>1.6666666666666667</v>
      </c>
      <c r="K19" s="54">
        <v>2</v>
      </c>
    </row>
    <row r="20" spans="1:11" ht="27" customHeight="1" x14ac:dyDescent="0.25">
      <c r="A20" s="133"/>
      <c r="B20" s="9" t="s">
        <v>93</v>
      </c>
      <c r="C20" s="7">
        <v>919</v>
      </c>
      <c r="D20" s="91" t="s">
        <v>114</v>
      </c>
      <c r="E20" s="84">
        <v>0</v>
      </c>
      <c r="F20" s="97" t="s">
        <v>115</v>
      </c>
      <c r="G20" s="54">
        <v>5</v>
      </c>
      <c r="H20" s="53">
        <v>0</v>
      </c>
      <c r="I20" s="54">
        <v>0</v>
      </c>
      <c r="J20" s="98">
        <f t="shared" si="0"/>
        <v>1.6666666666666667</v>
      </c>
      <c r="K20" s="54">
        <v>2</v>
      </c>
    </row>
    <row r="21" spans="1:11" ht="24.75" customHeight="1" x14ac:dyDescent="0.25">
      <c r="A21" s="87"/>
      <c r="B21" s="58"/>
      <c r="C21" s="58"/>
      <c r="D21" s="91"/>
      <c r="E21" s="84"/>
      <c r="F21" s="96"/>
      <c r="G21" s="54"/>
      <c r="H21" s="53"/>
      <c r="I21" s="54"/>
      <c r="J21" s="98"/>
      <c r="K21" s="54"/>
    </row>
    <row r="22" spans="1:11" ht="66.75" customHeight="1" x14ac:dyDescent="0.25">
      <c r="A22" s="82" t="s">
        <v>25</v>
      </c>
      <c r="B22" s="9" t="s">
        <v>88</v>
      </c>
      <c r="C22" s="7">
        <v>907</v>
      </c>
      <c r="D22" s="91" t="s">
        <v>114</v>
      </c>
      <c r="E22" s="84">
        <v>0</v>
      </c>
      <c r="F22" s="97" t="s">
        <v>115</v>
      </c>
      <c r="G22" s="54">
        <v>5</v>
      </c>
      <c r="H22" s="53">
        <v>0.71</v>
      </c>
      <c r="I22" s="54">
        <v>2</v>
      </c>
      <c r="J22" s="98">
        <f>(E22+G22+I22)/3</f>
        <v>2.3333333333333335</v>
      </c>
      <c r="K22" s="54">
        <v>1</v>
      </c>
    </row>
    <row r="23" spans="1:11" s="21" customFormat="1" x14ac:dyDescent="0.25">
      <c r="A23" s="87"/>
      <c r="B23" s="88" t="s">
        <v>57</v>
      </c>
      <c r="C23" s="89" t="s">
        <v>28</v>
      </c>
      <c r="D23" s="93"/>
      <c r="E23" s="93">
        <v>0</v>
      </c>
      <c r="F23" s="94"/>
      <c r="G23" s="94">
        <f>(G13+G14+G16+G17+G18+G19+G20+G22)/8</f>
        <v>5</v>
      </c>
      <c r="H23" s="114"/>
      <c r="I23" s="94">
        <f>(I13+I14+I16+I17+I18+I19+I20+I22)/8</f>
        <v>0.875</v>
      </c>
      <c r="J23" s="114">
        <f>(J13+J14+J16+J17+J18+J19+J20+J22)/8</f>
        <v>2.1666666666666665</v>
      </c>
      <c r="K23" s="89" t="s">
        <v>28</v>
      </c>
    </row>
    <row r="24" spans="1:11" x14ac:dyDescent="0.25">
      <c r="A24" s="30"/>
    </row>
    <row r="25" spans="1:11" x14ac:dyDescent="0.25">
      <c r="A25" s="30"/>
      <c r="B25" s="31"/>
      <c r="C25" s="31"/>
    </row>
    <row r="26" spans="1:11" x14ac:dyDescent="0.25">
      <c r="A26" s="30"/>
      <c r="B26" s="31"/>
      <c r="C26" s="31"/>
    </row>
    <row r="27" spans="1:11" x14ac:dyDescent="0.25">
      <c r="B27" s="31"/>
      <c r="C27" s="31"/>
    </row>
    <row r="28" spans="1:11" x14ac:dyDescent="0.25">
      <c r="B28" s="31"/>
      <c r="C28" s="31"/>
    </row>
    <row r="29" spans="1:11" ht="15" customHeight="1" x14ac:dyDescent="0.25">
      <c r="B29" s="31"/>
      <c r="C29" s="31"/>
    </row>
    <row r="30" spans="1:11" x14ac:dyDescent="0.25">
      <c r="B30" s="31"/>
      <c r="C30" s="31"/>
    </row>
    <row r="31" spans="1:11" x14ac:dyDescent="0.25">
      <c r="B31" s="31"/>
      <c r="C31" s="31"/>
    </row>
    <row r="32" spans="1:11" x14ac:dyDescent="0.25">
      <c r="B32" s="31"/>
      <c r="C32" s="31"/>
    </row>
  </sheetData>
  <mergeCells count="13">
    <mergeCell ref="A13:A14"/>
    <mergeCell ref="A16:A20"/>
    <mergeCell ref="B10:C10"/>
    <mergeCell ref="D10:E10"/>
    <mergeCell ref="F10:G10"/>
    <mergeCell ref="H10:I10"/>
    <mergeCell ref="J10:K10"/>
    <mergeCell ref="B8:I8"/>
    <mergeCell ref="B9:C9"/>
    <mergeCell ref="D9:E9"/>
    <mergeCell ref="F9:G9"/>
    <mergeCell ref="H9:I9"/>
    <mergeCell ref="J9:K9"/>
  </mergeCells>
  <pageMargins left="0.23622047244094491" right="0.19685039370078741" top="0.74803149606299213" bottom="0.74803149606299213" header="0.31496062992125984" footer="0.31496062992125984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H23"/>
  <sheetViews>
    <sheetView showGridLines="0" topLeftCell="A7" zoomScaleNormal="100" zoomScaleSheetLayoutView="100" workbookViewId="0">
      <selection activeCell="J24" sqref="J24"/>
    </sheetView>
  </sheetViews>
  <sheetFormatPr defaultRowHeight="15" x14ac:dyDescent="0.25"/>
  <cols>
    <col min="2" max="2" width="58.28515625" style="2" customWidth="1"/>
    <col min="3" max="3" width="7.7109375" style="2" customWidth="1"/>
    <col min="4" max="4" width="10.5703125" style="32" customWidth="1"/>
    <col min="5" max="5" width="10.140625" style="2" customWidth="1"/>
    <col min="6" max="6" width="11" style="2" customWidth="1"/>
    <col min="7" max="8" width="11.140625" style="2" customWidth="1"/>
    <col min="9" max="9" width="11.5703125" style="2" customWidth="1"/>
  </cols>
  <sheetData>
    <row r="1" spans="1:34" x14ac:dyDescent="0.25">
      <c r="B1" s="12" t="s">
        <v>84</v>
      </c>
      <c r="C1" s="12"/>
      <c r="D1" s="12"/>
      <c r="E1" s="12"/>
      <c r="F1" s="12"/>
      <c r="G1" s="1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4" ht="15.75" x14ac:dyDescent="0.25">
      <c r="B3" s="15" t="s">
        <v>10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ht="15.75" x14ac:dyDescent="0.25">
      <c r="B4" s="15" t="s">
        <v>85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4" ht="15.75" x14ac:dyDescent="0.25">
      <c r="B5" s="15" t="s">
        <v>127</v>
      </c>
      <c r="C5" s="25"/>
      <c r="D5" s="2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2"/>
      <c r="AH5" s="2"/>
    </row>
    <row r="6" spans="1:34" x14ac:dyDescent="0.25">
      <c r="B6" s="1"/>
      <c r="C6" s="27"/>
      <c r="D6" s="28"/>
      <c r="E6" s="1"/>
      <c r="F6" s="1"/>
      <c r="G6" s="1"/>
    </row>
    <row r="7" spans="1:34" ht="15.75" x14ac:dyDescent="0.25">
      <c r="B7" s="15" t="s">
        <v>77</v>
      </c>
      <c r="C7" s="29"/>
      <c r="D7" s="29"/>
      <c r="E7" s="29"/>
      <c r="F7" s="29"/>
      <c r="G7" s="29"/>
    </row>
    <row r="8" spans="1:34" x14ac:dyDescent="0.25">
      <c r="B8" s="132"/>
      <c r="C8" s="132"/>
      <c r="D8" s="132"/>
      <c r="E8" s="132"/>
      <c r="F8" s="132"/>
      <c r="G8" s="132"/>
    </row>
    <row r="9" spans="1:34" x14ac:dyDescent="0.25">
      <c r="A9" s="78"/>
      <c r="B9" s="121" t="s">
        <v>30</v>
      </c>
      <c r="C9" s="121"/>
      <c r="D9" s="121" t="s">
        <v>78</v>
      </c>
      <c r="E9" s="121"/>
      <c r="F9" s="121" t="s">
        <v>79</v>
      </c>
      <c r="G9" s="121"/>
      <c r="H9" s="134"/>
      <c r="I9" s="134"/>
    </row>
    <row r="10" spans="1:34" ht="102.6" customHeight="1" x14ac:dyDescent="0.25">
      <c r="A10" s="78"/>
      <c r="B10" s="121" t="s">
        <v>43</v>
      </c>
      <c r="C10" s="121"/>
      <c r="D10" s="121" t="s">
        <v>111</v>
      </c>
      <c r="E10" s="121"/>
      <c r="F10" s="121" t="s">
        <v>112</v>
      </c>
      <c r="G10" s="121"/>
      <c r="H10" s="134" t="s">
        <v>80</v>
      </c>
      <c r="I10" s="134"/>
    </row>
    <row r="11" spans="1:34" ht="22.5" x14ac:dyDescent="0.25">
      <c r="A11" s="78"/>
      <c r="B11" s="7" t="s">
        <v>1</v>
      </c>
      <c r="C11" s="7" t="s">
        <v>2</v>
      </c>
      <c r="D11" s="79" t="s">
        <v>53</v>
      </c>
      <c r="E11" s="7" t="s">
        <v>19</v>
      </c>
      <c r="F11" s="7" t="s">
        <v>53</v>
      </c>
      <c r="G11" s="7" t="s">
        <v>19</v>
      </c>
      <c r="H11" s="7" t="s">
        <v>19</v>
      </c>
      <c r="I11" s="7" t="s">
        <v>54</v>
      </c>
    </row>
    <row r="12" spans="1:34" s="20" customFormat="1" ht="11.25" x14ac:dyDescent="0.2">
      <c r="A12" s="80"/>
      <c r="B12" s="65">
        <v>1</v>
      </c>
      <c r="C12" s="65">
        <v>2</v>
      </c>
      <c r="D12" s="81">
        <v>3</v>
      </c>
      <c r="E12" s="65">
        <v>4</v>
      </c>
      <c r="F12" s="65">
        <v>5</v>
      </c>
      <c r="G12" s="65">
        <v>6</v>
      </c>
      <c r="H12" s="65">
        <v>9</v>
      </c>
      <c r="I12" s="65">
        <v>10</v>
      </c>
    </row>
    <row r="13" spans="1:34" s="20" customFormat="1" ht="14.25" customHeight="1" x14ac:dyDescent="0.2">
      <c r="A13" s="133" t="s">
        <v>20</v>
      </c>
      <c r="B13" s="9" t="s">
        <v>86</v>
      </c>
      <c r="C13" s="7">
        <v>901</v>
      </c>
      <c r="D13" s="92">
        <v>0</v>
      </c>
      <c r="E13" s="54">
        <v>5</v>
      </c>
      <c r="F13" s="92">
        <v>0</v>
      </c>
      <c r="G13" s="54">
        <v>5</v>
      </c>
      <c r="H13" s="98">
        <f t="shared" ref="H13:H20" si="0">(E13+G13)/2</f>
        <v>5</v>
      </c>
      <c r="I13" s="54">
        <v>1</v>
      </c>
    </row>
    <row r="14" spans="1:34" s="20" customFormat="1" ht="26.25" customHeight="1" x14ac:dyDescent="0.2">
      <c r="A14" s="133"/>
      <c r="B14" s="9" t="s">
        <v>91</v>
      </c>
      <c r="C14" s="7">
        <v>913</v>
      </c>
      <c r="D14" s="92">
        <v>0</v>
      </c>
      <c r="E14" s="54">
        <v>5</v>
      </c>
      <c r="F14" s="92">
        <v>0</v>
      </c>
      <c r="G14" s="54">
        <v>5</v>
      </c>
      <c r="H14" s="98">
        <f t="shared" si="0"/>
        <v>5</v>
      </c>
      <c r="I14" s="54">
        <v>1</v>
      </c>
    </row>
    <row r="15" spans="1:34" x14ac:dyDescent="0.25">
      <c r="A15" s="78"/>
      <c r="B15" s="64"/>
      <c r="C15" s="64"/>
      <c r="D15" s="92"/>
      <c r="E15" s="54"/>
      <c r="F15" s="92"/>
      <c r="G15" s="54"/>
      <c r="H15" s="98"/>
      <c r="I15" s="54"/>
    </row>
    <row r="16" spans="1:34" ht="14.45" customHeight="1" x14ac:dyDescent="0.25">
      <c r="A16" s="133" t="s">
        <v>23</v>
      </c>
      <c r="B16" s="9" t="s">
        <v>87</v>
      </c>
      <c r="C16" s="7">
        <v>904</v>
      </c>
      <c r="D16" s="92">
        <v>0</v>
      </c>
      <c r="E16" s="54">
        <v>5</v>
      </c>
      <c r="F16" s="92">
        <v>0</v>
      </c>
      <c r="G16" s="54">
        <v>5</v>
      </c>
      <c r="H16" s="98">
        <f t="shared" si="0"/>
        <v>5</v>
      </c>
      <c r="I16" s="54">
        <v>1</v>
      </c>
    </row>
    <row r="17" spans="1:9" ht="29.25" customHeight="1" x14ac:dyDescent="0.25">
      <c r="A17" s="133"/>
      <c r="B17" s="9" t="s">
        <v>128</v>
      </c>
      <c r="C17" s="7">
        <v>908</v>
      </c>
      <c r="D17" s="92">
        <v>0</v>
      </c>
      <c r="E17" s="54">
        <v>5</v>
      </c>
      <c r="F17" s="92">
        <v>0</v>
      </c>
      <c r="G17" s="54">
        <v>5</v>
      </c>
      <c r="H17" s="98">
        <f t="shared" si="0"/>
        <v>5</v>
      </c>
      <c r="I17" s="54">
        <v>1</v>
      </c>
    </row>
    <row r="18" spans="1:9" x14ac:dyDescent="0.25">
      <c r="A18" s="133"/>
      <c r="B18" s="9" t="s">
        <v>90</v>
      </c>
      <c r="C18" s="7">
        <v>910</v>
      </c>
      <c r="D18" s="92">
        <v>0</v>
      </c>
      <c r="E18" s="54">
        <v>5</v>
      </c>
      <c r="F18" s="92">
        <v>0</v>
      </c>
      <c r="G18" s="54">
        <v>5</v>
      </c>
      <c r="H18" s="98">
        <f t="shared" si="0"/>
        <v>5</v>
      </c>
      <c r="I18" s="54">
        <v>1</v>
      </c>
    </row>
    <row r="19" spans="1:9" x14ac:dyDescent="0.25">
      <c r="A19" s="133"/>
      <c r="B19" s="9" t="s">
        <v>92</v>
      </c>
      <c r="C19" s="7">
        <v>917</v>
      </c>
      <c r="D19" s="92">
        <v>0</v>
      </c>
      <c r="E19" s="54">
        <v>5</v>
      </c>
      <c r="F19" s="92">
        <v>0</v>
      </c>
      <c r="G19" s="54">
        <v>5</v>
      </c>
      <c r="H19" s="98">
        <f t="shared" si="0"/>
        <v>5</v>
      </c>
      <c r="I19" s="54">
        <v>1</v>
      </c>
    </row>
    <row r="20" spans="1:9" x14ac:dyDescent="0.25">
      <c r="A20" s="133"/>
      <c r="B20" s="9" t="s">
        <v>93</v>
      </c>
      <c r="C20" s="7">
        <v>919</v>
      </c>
      <c r="D20" s="92">
        <v>0</v>
      </c>
      <c r="E20" s="54">
        <v>5</v>
      </c>
      <c r="F20" s="92">
        <v>0</v>
      </c>
      <c r="G20" s="54">
        <v>5</v>
      </c>
      <c r="H20" s="98">
        <f t="shared" si="0"/>
        <v>5</v>
      </c>
      <c r="I20" s="54">
        <v>1</v>
      </c>
    </row>
    <row r="21" spans="1:9" x14ac:dyDescent="0.25">
      <c r="A21" s="87"/>
      <c r="B21" s="58"/>
      <c r="C21" s="58"/>
      <c r="D21" s="92"/>
      <c r="E21" s="54"/>
      <c r="F21" s="92"/>
      <c r="G21" s="54"/>
      <c r="H21" s="98"/>
      <c r="I21" s="54"/>
    </row>
    <row r="22" spans="1:9" ht="66.75" customHeight="1" x14ac:dyDescent="0.25">
      <c r="A22" s="82" t="s">
        <v>25</v>
      </c>
      <c r="B22" s="9" t="s">
        <v>88</v>
      </c>
      <c r="C22" s="7">
        <v>907</v>
      </c>
      <c r="D22" s="95">
        <v>7.5700000000000003E-2</v>
      </c>
      <c r="E22" s="54">
        <v>4</v>
      </c>
      <c r="F22" s="92">
        <v>0</v>
      </c>
      <c r="G22" s="54">
        <v>5</v>
      </c>
      <c r="H22" s="98">
        <f>(E22+G22)/2</f>
        <v>4.5</v>
      </c>
      <c r="I22" s="54">
        <v>1</v>
      </c>
    </row>
    <row r="23" spans="1:9" s="21" customFormat="1" x14ac:dyDescent="0.25">
      <c r="A23" s="87"/>
      <c r="B23" s="88" t="s">
        <v>57</v>
      </c>
      <c r="C23" s="89" t="s">
        <v>28</v>
      </c>
      <c r="D23" s="94"/>
      <c r="E23" s="114">
        <f>(E13+E14+E16+E17+E18+E19+E20+E22)/8</f>
        <v>4.875</v>
      </c>
      <c r="F23" s="94"/>
      <c r="G23" s="114">
        <f>(G13+G14+G16+G17+G18+G19+G20+G22)/8</f>
        <v>5</v>
      </c>
      <c r="H23" s="114">
        <f>(H13+H14+H16+H17+H18+H19+H20+H22)/8</f>
        <v>4.9375</v>
      </c>
      <c r="I23" s="56"/>
    </row>
  </sheetData>
  <mergeCells count="11">
    <mergeCell ref="A13:A14"/>
    <mergeCell ref="A16:A20"/>
    <mergeCell ref="B10:C10"/>
    <mergeCell ref="D10:E10"/>
    <mergeCell ref="F10:G10"/>
    <mergeCell ref="H10:I10"/>
    <mergeCell ref="B8:G8"/>
    <mergeCell ref="B9:C9"/>
    <mergeCell ref="D9:E9"/>
    <mergeCell ref="F9:G9"/>
    <mergeCell ref="H9:I9"/>
  </mergeCells>
  <pageMargins left="0.23622047244094491" right="0.19685039370078741" top="0.74803149606299213" bottom="0.74803149606299213" header="0.31496062992125984" footer="0.31496062992125984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K23"/>
  <sheetViews>
    <sheetView showGridLines="0" tabSelected="1" zoomScaleNormal="100" zoomScaleSheetLayoutView="100" workbookViewId="0">
      <pane xSplit="3" ySplit="12" topLeftCell="D22" activePane="bottomRight" state="frozen"/>
      <selection activeCell="B15" sqref="B15"/>
      <selection pane="topRight" activeCell="B15" sqref="B15"/>
      <selection pane="bottomLeft" activeCell="B15" sqref="B15"/>
      <selection pane="bottomRight" activeCell="E18" sqref="E18"/>
    </sheetView>
  </sheetViews>
  <sheetFormatPr defaultRowHeight="15" x14ac:dyDescent="0.25"/>
  <cols>
    <col min="2" max="2" width="58.28515625" style="2" customWidth="1"/>
    <col min="3" max="3" width="7.7109375" style="2" customWidth="1"/>
    <col min="4" max="4" width="12" style="32" customWidth="1"/>
    <col min="5" max="5" width="11.5703125" style="2" customWidth="1"/>
    <col min="6" max="6" width="11.42578125" style="2" customWidth="1"/>
    <col min="7" max="7" width="10.85546875" style="2" customWidth="1"/>
  </cols>
  <sheetData>
    <row r="1" spans="1:37" x14ac:dyDescent="0.25">
      <c r="B1" s="12" t="s">
        <v>84</v>
      </c>
      <c r="C1" s="12"/>
      <c r="D1" s="12"/>
      <c r="E1" s="12"/>
      <c r="F1" s="12"/>
      <c r="G1" s="1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5"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</row>
    <row r="3" spans="1:37" ht="15.75" x14ac:dyDescent="0.25">
      <c r="B3" s="15" t="s">
        <v>10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15.75" x14ac:dyDescent="0.25">
      <c r="B4" s="15" t="s">
        <v>85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37" ht="15.75" x14ac:dyDescent="0.25">
      <c r="B5" s="15" t="s">
        <v>127</v>
      </c>
      <c r="C5" s="25"/>
      <c r="D5" s="2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2"/>
      <c r="AK5" s="2"/>
    </row>
    <row r="6" spans="1:37" x14ac:dyDescent="0.25">
      <c r="B6" s="1"/>
      <c r="C6" s="27"/>
      <c r="D6" s="28"/>
      <c r="E6" s="1"/>
    </row>
    <row r="7" spans="1:37" ht="15.75" x14ac:dyDescent="0.25">
      <c r="B7" s="15" t="s">
        <v>81</v>
      </c>
      <c r="C7" s="29"/>
      <c r="D7" s="29"/>
      <c r="E7" s="29"/>
    </row>
    <row r="8" spans="1:37" x14ac:dyDescent="0.25">
      <c r="B8" s="132"/>
      <c r="C8" s="132"/>
      <c r="D8" s="132"/>
      <c r="E8" s="132"/>
    </row>
    <row r="9" spans="1:37" x14ac:dyDescent="0.25">
      <c r="A9" s="78"/>
      <c r="B9" s="121" t="s">
        <v>30</v>
      </c>
      <c r="C9" s="121"/>
      <c r="D9" s="121" t="s">
        <v>82</v>
      </c>
      <c r="E9" s="121"/>
      <c r="F9" s="134"/>
      <c r="G9" s="134"/>
    </row>
    <row r="10" spans="1:37" ht="102.6" customHeight="1" x14ac:dyDescent="0.25">
      <c r="A10" s="78"/>
      <c r="B10" s="121" t="s">
        <v>43</v>
      </c>
      <c r="C10" s="121"/>
      <c r="D10" s="121" t="s">
        <v>113</v>
      </c>
      <c r="E10" s="121"/>
      <c r="F10" s="134" t="s">
        <v>83</v>
      </c>
      <c r="G10" s="134"/>
    </row>
    <row r="11" spans="1:37" ht="22.5" x14ac:dyDescent="0.25">
      <c r="A11" s="78"/>
      <c r="B11" s="7" t="s">
        <v>1</v>
      </c>
      <c r="C11" s="7" t="s">
        <v>2</v>
      </c>
      <c r="D11" s="79" t="s">
        <v>53</v>
      </c>
      <c r="E11" s="7" t="s">
        <v>19</v>
      </c>
      <c r="F11" s="7" t="s">
        <v>19</v>
      </c>
      <c r="G11" s="7" t="s">
        <v>54</v>
      </c>
    </row>
    <row r="12" spans="1:37" s="20" customFormat="1" ht="11.25" x14ac:dyDescent="0.2">
      <c r="A12" s="80"/>
      <c r="B12" s="65">
        <v>1</v>
      </c>
      <c r="C12" s="65">
        <v>2</v>
      </c>
      <c r="D12" s="81">
        <v>3</v>
      </c>
      <c r="E12" s="65">
        <v>4</v>
      </c>
      <c r="F12" s="65">
        <v>5</v>
      </c>
      <c r="G12" s="65">
        <v>6</v>
      </c>
    </row>
    <row r="13" spans="1:37" s="20" customFormat="1" ht="14.25" customHeight="1" x14ac:dyDescent="0.2">
      <c r="A13" s="133" t="s">
        <v>20</v>
      </c>
      <c r="B13" s="9" t="s">
        <v>86</v>
      </c>
      <c r="C13" s="7">
        <v>901</v>
      </c>
      <c r="D13" s="53" t="s">
        <v>55</v>
      </c>
      <c r="E13" s="84" t="s">
        <v>21</v>
      </c>
      <c r="F13" s="84" t="s">
        <v>21</v>
      </c>
      <c r="G13" s="84" t="s">
        <v>21</v>
      </c>
      <c r="H13" s="20" t="s">
        <v>116</v>
      </c>
    </row>
    <row r="14" spans="1:37" s="20" customFormat="1" ht="26.25" customHeight="1" x14ac:dyDescent="0.2">
      <c r="A14" s="133"/>
      <c r="B14" s="9" t="s">
        <v>91</v>
      </c>
      <c r="C14" s="7">
        <v>913</v>
      </c>
      <c r="D14" s="53" t="s">
        <v>55</v>
      </c>
      <c r="E14" s="84" t="s">
        <v>21</v>
      </c>
      <c r="F14" s="84" t="s">
        <v>21</v>
      </c>
      <c r="G14" s="84" t="s">
        <v>21</v>
      </c>
    </row>
    <row r="15" spans="1:37" x14ac:dyDescent="0.25">
      <c r="A15" s="78"/>
      <c r="B15" s="64"/>
      <c r="C15" s="64"/>
      <c r="D15" s="83"/>
      <c r="E15" s="84"/>
      <c r="F15" s="84"/>
      <c r="G15" s="84"/>
    </row>
    <row r="16" spans="1:37" ht="14.45" customHeight="1" x14ac:dyDescent="0.25">
      <c r="A16" s="133" t="s">
        <v>23</v>
      </c>
      <c r="B16" s="9" t="s">
        <v>87</v>
      </c>
      <c r="C16" s="7">
        <v>904</v>
      </c>
      <c r="D16" s="53" t="s">
        <v>55</v>
      </c>
      <c r="E16" s="84" t="s">
        <v>21</v>
      </c>
      <c r="F16" s="84" t="s">
        <v>21</v>
      </c>
      <c r="G16" s="84" t="s">
        <v>21</v>
      </c>
    </row>
    <row r="17" spans="1:7" ht="29.25" customHeight="1" x14ac:dyDescent="0.25">
      <c r="A17" s="133"/>
      <c r="B17" s="9" t="s">
        <v>128</v>
      </c>
      <c r="C17" s="7">
        <v>908</v>
      </c>
      <c r="D17" s="53" t="s">
        <v>55</v>
      </c>
      <c r="E17" s="84" t="s">
        <v>21</v>
      </c>
      <c r="F17" s="84" t="s">
        <v>21</v>
      </c>
      <c r="G17" s="84" t="s">
        <v>21</v>
      </c>
    </row>
    <row r="18" spans="1:7" x14ac:dyDescent="0.25">
      <c r="A18" s="133"/>
      <c r="B18" s="9" t="s">
        <v>90</v>
      </c>
      <c r="C18" s="7">
        <v>910</v>
      </c>
      <c r="D18" s="53" t="s">
        <v>55</v>
      </c>
      <c r="E18" s="84" t="s">
        <v>21</v>
      </c>
      <c r="F18" s="84" t="s">
        <v>21</v>
      </c>
      <c r="G18" s="84" t="s">
        <v>21</v>
      </c>
    </row>
    <row r="19" spans="1:7" x14ac:dyDescent="0.25">
      <c r="A19" s="133"/>
      <c r="B19" s="9" t="s">
        <v>92</v>
      </c>
      <c r="C19" s="7">
        <v>917</v>
      </c>
      <c r="D19" s="53" t="s">
        <v>55</v>
      </c>
      <c r="E19" s="84" t="s">
        <v>21</v>
      </c>
      <c r="F19" s="84" t="s">
        <v>21</v>
      </c>
      <c r="G19" s="84" t="s">
        <v>21</v>
      </c>
    </row>
    <row r="20" spans="1:7" x14ac:dyDescent="0.25">
      <c r="A20" s="133"/>
      <c r="B20" s="9" t="s">
        <v>93</v>
      </c>
      <c r="C20" s="7">
        <v>919</v>
      </c>
      <c r="D20" s="53" t="s">
        <v>55</v>
      </c>
      <c r="E20" s="84" t="s">
        <v>21</v>
      </c>
      <c r="F20" s="84" t="s">
        <v>21</v>
      </c>
      <c r="G20" s="84" t="s">
        <v>21</v>
      </c>
    </row>
    <row r="21" spans="1:7" x14ac:dyDescent="0.25">
      <c r="A21" s="87"/>
      <c r="B21" s="58"/>
      <c r="C21" s="58"/>
      <c r="D21" s="83"/>
      <c r="E21" s="84"/>
      <c r="F21" s="85"/>
      <c r="G21" s="86"/>
    </row>
    <row r="22" spans="1:7" ht="66.75" customHeight="1" x14ac:dyDescent="0.25">
      <c r="A22" s="82" t="s">
        <v>25</v>
      </c>
      <c r="B22" s="9" t="s">
        <v>88</v>
      </c>
      <c r="C22" s="7">
        <v>907</v>
      </c>
      <c r="D22" s="53" t="s">
        <v>55</v>
      </c>
      <c r="E22" s="84" t="s">
        <v>21</v>
      </c>
      <c r="F22" s="84" t="s">
        <v>21</v>
      </c>
      <c r="G22" s="84" t="s">
        <v>21</v>
      </c>
    </row>
    <row r="23" spans="1:7" s="21" customFormat="1" x14ac:dyDescent="0.25">
      <c r="A23" s="87"/>
      <c r="B23" s="88" t="s">
        <v>57</v>
      </c>
      <c r="C23" s="89" t="s">
        <v>28</v>
      </c>
      <c r="D23" s="90"/>
      <c r="E23" s="84" t="s">
        <v>21</v>
      </c>
      <c r="F23" s="84" t="s">
        <v>21</v>
      </c>
      <c r="G23" s="89" t="s">
        <v>28</v>
      </c>
    </row>
  </sheetData>
  <mergeCells count="9">
    <mergeCell ref="A13:A14"/>
    <mergeCell ref="A16:A20"/>
    <mergeCell ref="F9:G9"/>
    <mergeCell ref="B10:C10"/>
    <mergeCell ref="D10:E10"/>
    <mergeCell ref="F10:G10"/>
    <mergeCell ref="B8:E8"/>
    <mergeCell ref="B9:C9"/>
    <mergeCell ref="D9:E9"/>
  </mergeCells>
  <pageMargins left="0.23622047244094491" right="0.19685039370078741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Рейтинг</vt:lpstr>
      <vt:lpstr>Направления</vt:lpstr>
      <vt:lpstr>1</vt:lpstr>
      <vt:lpstr>2</vt:lpstr>
      <vt:lpstr>3</vt:lpstr>
      <vt:lpstr>4</vt:lpstr>
      <vt:lpstr>5</vt:lpstr>
      <vt:lpstr>6</vt:lpstr>
      <vt:lpstr>'1'!Область_печати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Направления!Область_печати</vt:lpstr>
      <vt:lpstr>Рейтинг!Область_печати</vt:lpstr>
    </vt:vector>
  </TitlesOfParts>
  <Company>Министерство финансов Иркутской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Пленкин А.В. (105)</dc:creator>
  <cp:lastModifiedBy>Березовская Анжелика Андреевна</cp:lastModifiedBy>
  <cp:lastPrinted>2024-05-15T07:15:52Z</cp:lastPrinted>
  <dcterms:created xsi:type="dcterms:W3CDTF">2020-05-22T09:01:30Z</dcterms:created>
  <dcterms:modified xsi:type="dcterms:W3CDTF">2024-05-15T07:16:38Z</dcterms:modified>
</cp:coreProperties>
</file>