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 iterateDelta="1E-4"/>
</workbook>
</file>

<file path=xl/calcChain.xml><?xml version="1.0" encoding="utf-8"?>
<calcChain xmlns="http://schemas.openxmlformats.org/spreadsheetml/2006/main">
  <c r="E10" i="1" l="1"/>
  <c r="H10" i="1"/>
  <c r="G11" i="1"/>
  <c r="G12" i="1"/>
  <c r="G13" i="1"/>
  <c r="G14" i="1"/>
  <c r="G15" i="1"/>
  <c r="E15" i="1" s="1"/>
  <c r="G10" i="1"/>
  <c r="F16" i="1"/>
  <c r="F118" i="1"/>
  <c r="F15" i="1"/>
  <c r="E117" i="1"/>
  <c r="F117" i="1"/>
  <c r="F125" i="1"/>
  <c r="E124" i="1"/>
  <c r="G113" i="1" l="1"/>
  <c r="G114" i="1"/>
  <c r="G115" i="1"/>
  <c r="E115" i="1" s="1"/>
  <c r="G116" i="1"/>
  <c r="G117" i="1"/>
  <c r="G112" i="1"/>
  <c r="H113" i="1"/>
  <c r="E113" i="1" s="1"/>
  <c r="H114" i="1"/>
  <c r="H115" i="1"/>
  <c r="H116" i="1"/>
  <c r="H117" i="1"/>
  <c r="H112" i="1"/>
  <c r="E119" i="1"/>
  <c r="E120" i="1"/>
  <c r="E121" i="1"/>
  <c r="E122" i="1"/>
  <c r="E123" i="1"/>
  <c r="G125" i="1"/>
  <c r="H125" i="1"/>
  <c r="E116" i="1"/>
  <c r="E114" i="1"/>
  <c r="H61" i="1"/>
  <c r="H39" i="1"/>
  <c r="G118" i="1" l="1"/>
  <c r="E125" i="1"/>
  <c r="E112" i="1"/>
  <c r="H118" i="1"/>
  <c r="H75" i="1"/>
  <c r="H81" i="1" s="1"/>
  <c r="G69" i="1"/>
  <c r="G74" i="1" s="1"/>
  <c r="G70" i="1"/>
  <c r="G71" i="1"/>
  <c r="G72" i="1"/>
  <c r="G73" i="1"/>
  <c r="G68" i="1"/>
  <c r="G84" i="1"/>
  <c r="G89" i="1" s="1"/>
  <c r="G85" i="1"/>
  <c r="G86" i="1"/>
  <c r="G87" i="1"/>
  <c r="G88" i="1"/>
  <c r="G83" i="1"/>
  <c r="G91" i="1"/>
  <c r="G92" i="1"/>
  <c r="G93" i="1"/>
  <c r="G94" i="1"/>
  <c r="G95" i="1"/>
  <c r="G90" i="1"/>
  <c r="G55" i="1"/>
  <c r="G48" i="1" s="1"/>
  <c r="G56" i="1"/>
  <c r="G49" i="1" s="1"/>
  <c r="G57" i="1"/>
  <c r="G50" i="1" s="1"/>
  <c r="G58" i="1"/>
  <c r="G51" i="1" s="1"/>
  <c r="G59" i="1"/>
  <c r="G52" i="1" s="1"/>
  <c r="G54" i="1"/>
  <c r="G47" i="1" s="1"/>
  <c r="G61" i="1"/>
  <c r="G67" i="1" s="1"/>
  <c r="H32" i="1"/>
  <c r="H91" i="1"/>
  <c r="H84" i="1" s="1"/>
  <c r="E84" i="1" s="1"/>
  <c r="H92" i="1"/>
  <c r="H85" i="1" s="1"/>
  <c r="E85" i="1" s="1"/>
  <c r="H93" i="1"/>
  <c r="H94" i="1"/>
  <c r="H87" i="1" s="1"/>
  <c r="E87" i="1" s="1"/>
  <c r="H95" i="1"/>
  <c r="H88" i="1" s="1"/>
  <c r="E88" i="1" s="1"/>
  <c r="H90" i="1"/>
  <c r="H83" i="1" s="1"/>
  <c r="H86" i="1"/>
  <c r="E86" i="1" s="1"/>
  <c r="H110" i="1"/>
  <c r="G110" i="1"/>
  <c r="E109" i="1"/>
  <c r="E108" i="1"/>
  <c r="E107" i="1"/>
  <c r="E106" i="1"/>
  <c r="E105" i="1"/>
  <c r="E104" i="1"/>
  <c r="H103" i="1"/>
  <c r="G103" i="1"/>
  <c r="E102" i="1"/>
  <c r="E101" i="1"/>
  <c r="E100" i="1"/>
  <c r="E99" i="1"/>
  <c r="E98" i="1"/>
  <c r="E97" i="1"/>
  <c r="E94" i="1"/>
  <c r="E92" i="1"/>
  <c r="H69" i="1"/>
  <c r="H70" i="1"/>
  <c r="H71" i="1"/>
  <c r="H72" i="1"/>
  <c r="E72" i="1" s="1"/>
  <c r="H73" i="1"/>
  <c r="H68" i="1"/>
  <c r="E68" i="1" s="1"/>
  <c r="H55" i="1"/>
  <c r="H56" i="1"/>
  <c r="H57" i="1"/>
  <c r="H58" i="1"/>
  <c r="H59" i="1"/>
  <c r="H54" i="1"/>
  <c r="G81" i="1"/>
  <c r="E80" i="1"/>
  <c r="E79" i="1"/>
  <c r="E78" i="1"/>
  <c r="E77" i="1"/>
  <c r="E76" i="1"/>
  <c r="E75" i="1"/>
  <c r="E70" i="1"/>
  <c r="H67" i="1"/>
  <c r="E66" i="1"/>
  <c r="E65" i="1"/>
  <c r="E64" i="1"/>
  <c r="E63" i="1"/>
  <c r="E62" i="1"/>
  <c r="E118" i="1" l="1"/>
  <c r="H48" i="1"/>
  <c r="H11" i="1" s="1"/>
  <c r="E11" i="1" s="1"/>
  <c r="H49" i="1"/>
  <c r="H12" i="1" s="1"/>
  <c r="E12" i="1" s="1"/>
  <c r="E73" i="1"/>
  <c r="E69" i="1"/>
  <c r="E71" i="1"/>
  <c r="E93" i="1"/>
  <c r="G96" i="1"/>
  <c r="E61" i="1"/>
  <c r="E67" i="1" s="1"/>
  <c r="E95" i="1"/>
  <c r="E91" i="1"/>
  <c r="E83" i="1"/>
  <c r="E89" i="1" s="1"/>
  <c r="H89" i="1"/>
  <c r="H96" i="1"/>
  <c r="E90" i="1"/>
  <c r="E110" i="1"/>
  <c r="E103" i="1"/>
  <c r="H52" i="1"/>
  <c r="H15" i="1" s="1"/>
  <c r="H51" i="1"/>
  <c r="H50" i="1"/>
  <c r="E81" i="1"/>
  <c r="H47" i="1"/>
  <c r="H74" i="1"/>
  <c r="H60" i="1"/>
  <c r="G60" i="1"/>
  <c r="E59" i="1"/>
  <c r="E58" i="1"/>
  <c r="E57" i="1"/>
  <c r="E56" i="1"/>
  <c r="E55" i="1"/>
  <c r="E54" i="1"/>
  <c r="G53" i="1"/>
  <c r="E49" i="1"/>
  <c r="E48" i="1"/>
  <c r="H44" i="1"/>
  <c r="E44" i="1" s="1"/>
  <c r="H43" i="1"/>
  <c r="H29" i="1" s="1"/>
  <c r="H42" i="1"/>
  <c r="H28" i="1" s="1"/>
  <c r="H41" i="1"/>
  <c r="H40" i="1"/>
  <c r="H26" i="1" s="1"/>
  <c r="H27" i="1"/>
  <c r="H20" i="1" s="1"/>
  <c r="H30" i="1"/>
  <c r="E30" i="1" s="1"/>
  <c r="H25" i="1"/>
  <c r="H18" i="1" s="1"/>
  <c r="G26" i="1"/>
  <c r="G27" i="1"/>
  <c r="G20" i="1" s="1"/>
  <c r="G28" i="1"/>
  <c r="G29" i="1"/>
  <c r="G30" i="1"/>
  <c r="G25" i="1"/>
  <c r="G18" i="1" s="1"/>
  <c r="H45" i="1"/>
  <c r="G45" i="1"/>
  <c r="E43" i="1"/>
  <c r="E42" i="1"/>
  <c r="E41" i="1"/>
  <c r="E40" i="1"/>
  <c r="E39" i="1"/>
  <c r="H37" i="1"/>
  <c r="G37" i="1"/>
  <c r="H36" i="1"/>
  <c r="G36" i="1"/>
  <c r="H35" i="1"/>
  <c r="G35" i="1"/>
  <c r="H34" i="1"/>
  <c r="G34" i="1"/>
  <c r="H33" i="1"/>
  <c r="G33" i="1"/>
  <c r="G32" i="1"/>
  <c r="E35" i="1"/>
  <c r="E36" i="1"/>
  <c r="H38" i="1"/>
  <c r="G38" i="1"/>
  <c r="G19" i="1"/>
  <c r="G21" i="1"/>
  <c r="G22" i="1"/>
  <c r="G23" i="1"/>
  <c r="G16" i="1"/>
  <c r="E74" i="1" l="1"/>
  <c r="E52" i="1"/>
  <c r="E47" i="1"/>
  <c r="H16" i="1"/>
  <c r="E50" i="1"/>
  <c r="H13" i="1"/>
  <c r="E13" i="1" s="1"/>
  <c r="E51" i="1"/>
  <c r="H14" i="1"/>
  <c r="E14" i="1" s="1"/>
  <c r="E96" i="1"/>
  <c r="E60" i="1"/>
  <c r="E53" i="1"/>
  <c r="H53" i="1"/>
  <c r="H23" i="1"/>
  <c r="E23" i="1"/>
  <c r="H22" i="1"/>
  <c r="E29" i="1"/>
  <c r="H21" i="1"/>
  <c r="E28" i="1"/>
  <c r="E21" i="1"/>
  <c r="E27" i="1"/>
  <c r="E26" i="1"/>
  <c r="H19" i="1"/>
  <c r="H31" i="1"/>
  <c r="E19" i="1"/>
  <c r="E45" i="1"/>
  <c r="E25" i="1"/>
  <c r="E31" i="1" s="1"/>
  <c r="G31" i="1"/>
  <c r="E20" i="1"/>
  <c r="E22" i="1"/>
  <c r="H24" i="1"/>
  <c r="G24" i="1"/>
  <c r="E18" i="1"/>
  <c r="E37" i="1"/>
  <c r="E34" i="1"/>
  <c r="E33" i="1"/>
  <c r="E32" i="1"/>
  <c r="E16" i="1" l="1"/>
  <c r="E24" i="1"/>
  <c r="E38" i="1"/>
</calcChain>
</file>

<file path=xl/sharedStrings.xml><?xml version="1.0" encoding="utf-8"?>
<sst xmlns="http://schemas.openxmlformats.org/spreadsheetml/2006/main" count="335" uniqueCount="69">
  <si>
    <t>№ п/п</t>
  </si>
  <si>
    <t>Цели, задачи, мероприятия муниципальной программы</t>
  </si>
  <si>
    <t>Исполнитель мероприятия муниципальной программы</t>
  </si>
  <si>
    <t>Срок реализации мероприятий муниципальной программы</t>
  </si>
  <si>
    <t>Объем финансирования, тыс. руб.*</t>
  </si>
  <si>
    <t>Финансовые средства, всего</t>
  </si>
  <si>
    <t>в том числе:</t>
  </si>
  <si>
    <t>ФБ
**</t>
  </si>
  <si>
    <t>ОБ
**</t>
  </si>
  <si>
    <t>МБ
**</t>
  </si>
  <si>
    <t>ВИ
**</t>
  </si>
  <si>
    <t>Показатели результативности реализации муниципальной программы ***</t>
  </si>
  <si>
    <t xml:space="preserve">Наименование показателя </t>
  </si>
  <si>
    <t xml:space="preserve">Плановое значение </t>
  </si>
  <si>
    <t>Перечень мероприятий муниципальной программы, планируемых целевых индикаторов, показателей результативности реализации муниципальной программы</t>
  </si>
  <si>
    <t xml:space="preserve">Муниципальная программа «Совершенствование механизмов управления муниципальным имуществом» </t>
  </si>
  <si>
    <t>Повышение эффективности управления муниципальным имуществом.</t>
  </si>
  <si>
    <t>2024-2030</t>
  </si>
  <si>
    <t>2019-2030</t>
  </si>
  <si>
    <t>Управление по распоряжению муниципальным имуществом</t>
  </si>
  <si>
    <t>Подпрограмма 1 «Создание условий для эффективного использования муниципального имущества Шелеховского района»</t>
  </si>
  <si>
    <t>Обеспечение деятельности Управления по распоряжению муниципальным имуществом Администрации Шелеховского муниципального района.</t>
  </si>
  <si>
    <t>1.</t>
  </si>
  <si>
    <t>1.1.</t>
  </si>
  <si>
    <t>Обеспечение деятельности Управления по распоряжению муниципальным имуществом Администрации Шелеховского муниципального района</t>
  </si>
  <si>
    <t>-</t>
  </si>
  <si>
    <t>1.1.1</t>
  </si>
  <si>
    <t>Мероприятия, направленные на обеспечение выполнения полномочий и муниципальных функций в сфере градостроительной деятельности, распоряжения муниципальным имуществом и земельными ресурсами Шелеховского района</t>
  </si>
  <si>
    <t>1.1.2</t>
  </si>
  <si>
    <t>Повышение эффективности управления муниципальным имуществом и земельными ресурсами Шелеховского района</t>
  </si>
  <si>
    <t>Подпрограмма 2 «Совершенствование земельных и имущественных отношений на территории Шелеховского района»</t>
  </si>
  <si>
    <t xml:space="preserve">1 ежегодно
100 % ежегодно
</t>
  </si>
  <si>
    <t>2.</t>
  </si>
  <si>
    <t xml:space="preserve">Повышение эффективности использования 
муниципального имущества, регулирование земельных и имущественных отношений
</t>
  </si>
  <si>
    <t>2.1.</t>
  </si>
  <si>
    <t>Обеспечение проведения инвентаризации и оценки муниципального имущества, находящегося в муниципальной собственности</t>
  </si>
  <si>
    <t>23 ед. ежегодно</t>
  </si>
  <si>
    <t>Выполнение работ по технической инвентаризации объектов недвижимого имущества, проведение оценки объектов недвижимого имущества, в т.ч. земельных участков. Государственная регистрация права муниципальной собственности на объекты недвижимого имущества, используемые для передачи электрической, тепловой энергии, водоснабжения и водоотведения</t>
  </si>
  <si>
    <t>2.1.1</t>
  </si>
  <si>
    <t>2.2</t>
  </si>
  <si>
    <t>Обеспечение формирования земельных участков</t>
  </si>
  <si>
    <t>Количество земельных участков, в отношении которых, проведены кадастровые работы по их формированию, и осуществлена постановка на государственный кадастровый учет</t>
  </si>
  <si>
    <t>30 ед. ежегодно</t>
  </si>
  <si>
    <t>2.2.1</t>
  </si>
  <si>
    <t>Выполнение кадастровых работ по  формированию земельных участков, постановка на государственный кадастровый учет</t>
  </si>
  <si>
    <t>Подпрограмма 3 «Повышение устойчивости жилых домов, основных объектов и систем жизнеобеспечения на территории Шелеховского района»</t>
  </si>
  <si>
    <t>3</t>
  </si>
  <si>
    <t>Достижение приемлемого уровня сейсмической безопасности на территории Шелеховского района</t>
  </si>
  <si>
    <t>3.1</t>
  </si>
  <si>
    <t>3.1.1</t>
  </si>
  <si>
    <t>3.1.2</t>
  </si>
  <si>
    <t>Сейсмоусиление существующих отдельных социальных объектов, зданий и сооружений, задействованных в системе экстренного реагирования и ликвидации последствий чрезвычайных ситуаций либо строительство новых сейсмостойких объектов взамен тех объектов, сейсмоусиление или реконструкция которых экономически нецеле-сообразны, включая использование современных, в том числе зарубежных, технологий и строительных материалов, применяемых в строительстве</t>
  </si>
  <si>
    <t>Ввод  в  эксплуатацию  блока № 1 МКОУ Шелеховского района «Большелугская средняя образовательная школа № 8»</t>
  </si>
  <si>
    <t>Строительство блока № 1 МКОУ Шелеховского района «Большелугская средняя образовательная школа № 8», расположенного по адресу: Иркутская область, Шелеховский район, пос. Большой луг, ул. 2-я Железнодорожная, 17</t>
  </si>
  <si>
    <t>2021 г. – 1 объект</t>
  </si>
  <si>
    <t>Прохождение проверки достоверности сметной стоимости объекта</t>
  </si>
  <si>
    <t xml:space="preserve">Количество объектов, по которым
пройдена проверка достоверности сметной стоимости объектов капитального строительства
</t>
  </si>
  <si>
    <t xml:space="preserve">2019 г. – 1 объект 
(Прохождение проверки достоверности сметной стоимости объектов капитального строительства)
</t>
  </si>
  <si>
    <t xml:space="preserve">Количество выявленных и зафиксированных нарушений финансово-правовых нарушений контрольно-надзорными органами
                                                          Доля исполненных полномочий управления по распоряжению муниципальным имуществом без нарушений к общему количеству полномочий
</t>
  </si>
  <si>
    <t xml:space="preserve">Подпрограмма 4 «Переселение граждан, проживающих на территории сельских поселений Шелеховского района, из ветхого и аварийного жилищного фонда» </t>
  </si>
  <si>
    <t>4</t>
  </si>
  <si>
    <t xml:space="preserve">Ликвидация аварийного жилищного фонда </t>
  </si>
  <si>
    <t>Расселенная площадь</t>
  </si>
  <si>
    <t xml:space="preserve">Реализация мероприятий по обеспечению граждан 
из ветхого и аварийного жилищного фонда,  признанного в установленном порядке аварийными и подлежащими сносу, существующего в настоящее время, с учетом аварийного жилищного фонда, признанного таковым после 1 января 2012 года, благоустроенными жилыми помещениями, отвечающими установленным санитарным и техническим правилам и нормам, иным требованиям законодательства 
</t>
  </si>
  <si>
    <t>4.1</t>
  </si>
  <si>
    <t>Количество объектов недвижимого имущества, в отношении которых выполнены работы по технической инвентаризации
Количество объектов недвижимого имущества, в отношении которых выполнены работы по оценке</t>
  </si>
  <si>
    <t>«Приложение 5
к муниципальной программе «Совершенствование механизмов управления муниципальным имуществом» на 2019-2030 годы</t>
  </si>
  <si>
    <t>».</t>
  </si>
  <si>
    <t>2024-2025гг,                                    356,3 кв.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</si>
</sst>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"/>
  <sheetViews>
    <sheetView tabSelected="1" zoomScale="78" zoomScaleNormal="78" workbookViewId="0">
      <selection activeCell="M103" sqref="M103"/>
    </sheetView>
  </sheetViews>
  <sheetFormatPr defaultRowHeight="15" x14ac:dyDescent="0.25"/>
  <cols>
    <col min="1" max="1" width="5.85546875" customWidth="1"/>
    <col min="2" max="2" width="24.5703125" customWidth="1"/>
    <col min="3" max="3" width="13.5703125" customWidth="1"/>
    <col min="4" max="4" width="10.140625" customWidth="1"/>
    <col min="5" max="6" width="13.5703125" customWidth="1"/>
    <col min="7" max="7" width="13.7109375" customWidth="1"/>
    <col min="8" max="8" width="13.28515625" customWidth="1"/>
    <col min="9" max="9" width="6.7109375" customWidth="1"/>
    <col min="10" max="10" width="17.140625" customWidth="1"/>
    <col min="11" max="11" width="16.85546875" customWidth="1"/>
  </cols>
  <sheetData>
    <row r="1" spans="1:11" ht="62.25" customHeight="1" x14ac:dyDescent="0.25">
      <c r="A1" s="1"/>
      <c r="B1" s="1"/>
      <c r="C1" s="1"/>
      <c r="D1" s="1"/>
      <c r="E1" s="1"/>
      <c r="F1" s="1"/>
      <c r="G1" s="1"/>
      <c r="H1" s="27" t="s">
        <v>66</v>
      </c>
      <c r="I1" s="28"/>
      <c r="J1" s="28"/>
      <c r="K1" s="28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42.75" customHeight="1" x14ac:dyDescent="0.3">
      <c r="A3" s="26" t="s">
        <v>14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3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50.25" customHeight="1" x14ac:dyDescent="0.25">
      <c r="A5" s="8" t="s">
        <v>0</v>
      </c>
      <c r="B5" s="8" t="s">
        <v>1</v>
      </c>
      <c r="C5" s="8" t="s">
        <v>2</v>
      </c>
      <c r="D5" s="8" t="s">
        <v>3</v>
      </c>
      <c r="E5" s="23" t="s">
        <v>4</v>
      </c>
      <c r="F5" s="24"/>
      <c r="G5" s="24"/>
      <c r="H5" s="24"/>
      <c r="I5" s="25"/>
      <c r="J5" s="23" t="s">
        <v>11</v>
      </c>
      <c r="K5" s="25"/>
    </row>
    <row r="6" spans="1:11" ht="21" customHeight="1" x14ac:dyDescent="0.25">
      <c r="A6" s="9"/>
      <c r="B6" s="9"/>
      <c r="C6" s="9"/>
      <c r="D6" s="9"/>
      <c r="E6" s="8" t="s">
        <v>5</v>
      </c>
      <c r="F6" s="29" t="s">
        <v>6</v>
      </c>
      <c r="G6" s="30"/>
      <c r="H6" s="30"/>
      <c r="I6" s="31"/>
      <c r="J6" s="8" t="s">
        <v>12</v>
      </c>
      <c r="K6" s="8" t="s">
        <v>13</v>
      </c>
    </row>
    <row r="7" spans="1:11" ht="26.25" customHeight="1" x14ac:dyDescent="0.25">
      <c r="A7" s="10"/>
      <c r="B7" s="10"/>
      <c r="C7" s="10"/>
      <c r="D7" s="10"/>
      <c r="E7" s="10"/>
      <c r="F7" s="2" t="s">
        <v>7</v>
      </c>
      <c r="G7" s="2" t="s">
        <v>8</v>
      </c>
      <c r="H7" s="2" t="s">
        <v>9</v>
      </c>
      <c r="I7" s="2" t="s">
        <v>10</v>
      </c>
      <c r="J7" s="10"/>
      <c r="K7" s="10"/>
    </row>
    <row r="8" spans="1:11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</row>
    <row r="9" spans="1:11" ht="15.75" customHeight="1" x14ac:dyDescent="0.25">
      <c r="A9" s="29" t="s">
        <v>15</v>
      </c>
      <c r="B9" s="30"/>
      <c r="C9" s="30"/>
      <c r="D9" s="30"/>
      <c r="E9" s="30"/>
      <c r="F9" s="30"/>
      <c r="G9" s="30"/>
      <c r="H9" s="30"/>
      <c r="I9" s="30"/>
      <c r="J9" s="30"/>
      <c r="K9" s="31"/>
    </row>
    <row r="10" spans="1:11" ht="20.100000000000001" customHeight="1" x14ac:dyDescent="0.25">
      <c r="A10" s="32" t="s">
        <v>16</v>
      </c>
      <c r="B10" s="33"/>
      <c r="C10" s="8" t="s">
        <v>19</v>
      </c>
      <c r="D10" s="2">
        <v>2019</v>
      </c>
      <c r="E10" s="6">
        <f>G10+H10</f>
        <v>28528.351000000002</v>
      </c>
      <c r="F10" s="6" t="s">
        <v>25</v>
      </c>
      <c r="G10" s="6">
        <f>G18+G47+G83+G112</f>
        <v>4201.7</v>
      </c>
      <c r="H10" s="6">
        <f>H18+H47+H83+H112</f>
        <v>24326.651000000002</v>
      </c>
      <c r="I10" s="2" t="s">
        <v>25</v>
      </c>
      <c r="J10" s="8"/>
      <c r="K10" s="8"/>
    </row>
    <row r="11" spans="1:11" ht="20.100000000000001" customHeight="1" x14ac:dyDescent="0.25">
      <c r="A11" s="34"/>
      <c r="B11" s="35"/>
      <c r="C11" s="9"/>
      <c r="D11" s="2">
        <v>2020</v>
      </c>
      <c r="E11" s="6">
        <f t="shared" ref="E11:E14" si="0">G11+H11</f>
        <v>35454.6</v>
      </c>
      <c r="F11" s="6" t="s">
        <v>25</v>
      </c>
      <c r="G11" s="6">
        <f t="shared" ref="G11:G15" si="1">G19+G48+G84+G113</f>
        <v>740.9</v>
      </c>
      <c r="H11" s="6">
        <f t="shared" ref="H11:H15" si="2">H19+H48+H84+H113</f>
        <v>34713.699999999997</v>
      </c>
      <c r="I11" s="2" t="s">
        <v>25</v>
      </c>
      <c r="J11" s="9"/>
      <c r="K11" s="9"/>
    </row>
    <row r="12" spans="1:11" ht="20.100000000000001" customHeight="1" x14ac:dyDescent="0.25">
      <c r="A12" s="34"/>
      <c r="B12" s="35"/>
      <c r="C12" s="9"/>
      <c r="D12" s="2">
        <v>2021</v>
      </c>
      <c r="E12" s="6">
        <f t="shared" si="0"/>
        <v>32764.799999999999</v>
      </c>
      <c r="F12" s="6" t="s">
        <v>25</v>
      </c>
      <c r="G12" s="6">
        <f t="shared" si="1"/>
        <v>610.9</v>
      </c>
      <c r="H12" s="6">
        <f t="shared" si="2"/>
        <v>32153.899999999998</v>
      </c>
      <c r="I12" s="2" t="s">
        <v>25</v>
      </c>
      <c r="J12" s="9"/>
      <c r="K12" s="9"/>
    </row>
    <row r="13" spans="1:11" ht="20.100000000000001" customHeight="1" x14ac:dyDescent="0.25">
      <c r="A13" s="34"/>
      <c r="B13" s="35"/>
      <c r="C13" s="9"/>
      <c r="D13" s="2">
        <v>2022</v>
      </c>
      <c r="E13" s="6">
        <f t="shared" si="0"/>
        <v>17043.5</v>
      </c>
      <c r="F13" s="6" t="s">
        <v>25</v>
      </c>
      <c r="G13" s="6">
        <f t="shared" si="1"/>
        <v>610.9</v>
      </c>
      <c r="H13" s="6">
        <f t="shared" si="2"/>
        <v>16432.599999999999</v>
      </c>
      <c r="I13" s="2" t="s">
        <v>25</v>
      </c>
      <c r="J13" s="9"/>
      <c r="K13" s="9"/>
    </row>
    <row r="14" spans="1:11" ht="20.100000000000001" customHeight="1" x14ac:dyDescent="0.25">
      <c r="A14" s="34"/>
      <c r="B14" s="35"/>
      <c r="C14" s="9"/>
      <c r="D14" s="2">
        <v>2023</v>
      </c>
      <c r="E14" s="6">
        <f t="shared" si="0"/>
        <v>17043.5</v>
      </c>
      <c r="F14" s="6" t="s">
        <v>25</v>
      </c>
      <c r="G14" s="6">
        <f t="shared" si="1"/>
        <v>610.9</v>
      </c>
      <c r="H14" s="6">
        <f t="shared" si="2"/>
        <v>16432.599999999999</v>
      </c>
      <c r="I14" s="2" t="s">
        <v>25</v>
      </c>
      <c r="J14" s="9"/>
      <c r="K14" s="9"/>
    </row>
    <row r="15" spans="1:11" ht="20.100000000000001" customHeight="1" x14ac:dyDescent="0.25">
      <c r="A15" s="34"/>
      <c r="B15" s="35"/>
      <c r="C15" s="9"/>
      <c r="D15" s="2" t="s">
        <v>17</v>
      </c>
      <c r="E15" s="6">
        <f>G15+H15+F15</f>
        <v>137650.38700000002</v>
      </c>
      <c r="F15" s="6">
        <f>F117</f>
        <v>17435.931</v>
      </c>
      <c r="G15" s="6">
        <f t="shared" si="1"/>
        <v>5149.8</v>
      </c>
      <c r="H15" s="6">
        <f t="shared" si="2"/>
        <v>115064.65600000002</v>
      </c>
      <c r="I15" s="2" t="s">
        <v>25</v>
      </c>
      <c r="J15" s="9"/>
      <c r="K15" s="9"/>
    </row>
    <row r="16" spans="1:11" ht="20.100000000000001" customHeight="1" x14ac:dyDescent="0.25">
      <c r="A16" s="36"/>
      <c r="B16" s="37"/>
      <c r="C16" s="10"/>
      <c r="D16" s="2" t="s">
        <v>18</v>
      </c>
      <c r="E16" s="6">
        <f>SUM(E10:E15)</f>
        <v>268485.13800000004</v>
      </c>
      <c r="F16" s="6">
        <f>SUM(F10:F15)</f>
        <v>17435.931</v>
      </c>
      <c r="G16" s="6">
        <f t="shared" ref="G16:H16" si="3">SUM(G10:G15)</f>
        <v>11925.099999999999</v>
      </c>
      <c r="H16" s="6">
        <f t="shared" si="3"/>
        <v>239124.10700000002</v>
      </c>
      <c r="I16" s="4" t="s">
        <v>25</v>
      </c>
      <c r="J16" s="10"/>
      <c r="K16" s="10"/>
    </row>
    <row r="17" spans="1:11" ht="16.5" customHeight="1" x14ac:dyDescent="0.25">
      <c r="A17" s="23" t="s">
        <v>20</v>
      </c>
      <c r="B17" s="24"/>
      <c r="C17" s="24"/>
      <c r="D17" s="24"/>
      <c r="E17" s="24"/>
      <c r="F17" s="24"/>
      <c r="G17" s="24"/>
      <c r="H17" s="24"/>
      <c r="I17" s="24"/>
      <c r="J17" s="24"/>
      <c r="K17" s="25"/>
    </row>
    <row r="18" spans="1:11" ht="20.100000000000001" customHeight="1" x14ac:dyDescent="0.25">
      <c r="A18" s="8" t="s">
        <v>22</v>
      </c>
      <c r="B18" s="8" t="s">
        <v>21</v>
      </c>
      <c r="C18" s="8" t="s">
        <v>19</v>
      </c>
      <c r="D18" s="2">
        <v>2019</v>
      </c>
      <c r="E18" s="6">
        <f>G18+H18</f>
        <v>22985.113499999999</v>
      </c>
      <c r="F18" s="6" t="s">
        <v>25</v>
      </c>
      <c r="G18" s="6">
        <f>G25</f>
        <v>1019.1</v>
      </c>
      <c r="H18" s="6">
        <f>H25</f>
        <v>21966.013500000001</v>
      </c>
      <c r="I18" s="2" t="s">
        <v>25</v>
      </c>
      <c r="J18" s="8"/>
      <c r="K18" s="8"/>
    </row>
    <row r="19" spans="1:11" ht="20.100000000000001" customHeight="1" x14ac:dyDescent="0.25">
      <c r="A19" s="9"/>
      <c r="B19" s="9"/>
      <c r="C19" s="9"/>
      <c r="D19" s="2">
        <v>2020</v>
      </c>
      <c r="E19" s="6">
        <f t="shared" ref="E19:E23" si="4">G19+H19</f>
        <v>15332.1</v>
      </c>
      <c r="F19" s="6" t="s">
        <v>25</v>
      </c>
      <c r="G19" s="6">
        <f t="shared" ref="G19:H23" si="5">G26</f>
        <v>740.9</v>
      </c>
      <c r="H19" s="6">
        <f t="shared" si="5"/>
        <v>14591.2</v>
      </c>
      <c r="I19" s="2" t="s">
        <v>25</v>
      </c>
      <c r="J19" s="9"/>
      <c r="K19" s="9"/>
    </row>
    <row r="20" spans="1:11" ht="20.100000000000001" customHeight="1" x14ac:dyDescent="0.25">
      <c r="A20" s="9"/>
      <c r="B20" s="9"/>
      <c r="C20" s="9"/>
      <c r="D20" s="2">
        <v>2021</v>
      </c>
      <c r="E20" s="6">
        <f t="shared" si="4"/>
        <v>15244.499999999998</v>
      </c>
      <c r="F20" s="6" t="s">
        <v>25</v>
      </c>
      <c r="G20" s="6">
        <f t="shared" si="5"/>
        <v>610.9</v>
      </c>
      <c r="H20" s="6">
        <f t="shared" si="5"/>
        <v>14633.599999999999</v>
      </c>
      <c r="I20" s="2" t="s">
        <v>25</v>
      </c>
      <c r="J20" s="9"/>
      <c r="K20" s="9"/>
    </row>
    <row r="21" spans="1:11" ht="20.100000000000001" customHeight="1" x14ac:dyDescent="0.25">
      <c r="A21" s="9"/>
      <c r="B21" s="9"/>
      <c r="C21" s="9"/>
      <c r="D21" s="2">
        <v>2022</v>
      </c>
      <c r="E21" s="6">
        <f t="shared" si="4"/>
        <v>15244.499999999998</v>
      </c>
      <c r="F21" s="6" t="s">
        <v>25</v>
      </c>
      <c r="G21" s="6">
        <f t="shared" si="5"/>
        <v>610.9</v>
      </c>
      <c r="H21" s="6">
        <f t="shared" si="5"/>
        <v>14633.599999999999</v>
      </c>
      <c r="I21" s="2" t="s">
        <v>25</v>
      </c>
      <c r="J21" s="9"/>
      <c r="K21" s="9"/>
    </row>
    <row r="22" spans="1:11" ht="20.100000000000001" customHeight="1" x14ac:dyDescent="0.25">
      <c r="A22" s="9"/>
      <c r="B22" s="9"/>
      <c r="C22" s="9"/>
      <c r="D22" s="2">
        <v>2023</v>
      </c>
      <c r="E22" s="6">
        <f t="shared" si="4"/>
        <v>15244.499999999998</v>
      </c>
      <c r="F22" s="6" t="s">
        <v>25</v>
      </c>
      <c r="G22" s="6">
        <f t="shared" si="5"/>
        <v>610.9</v>
      </c>
      <c r="H22" s="6">
        <f t="shared" si="5"/>
        <v>14633.599999999999</v>
      </c>
      <c r="I22" s="2" t="s">
        <v>25</v>
      </c>
      <c r="J22" s="9"/>
      <c r="K22" s="9"/>
    </row>
    <row r="23" spans="1:11" ht="20.100000000000001" customHeight="1" x14ac:dyDescent="0.25">
      <c r="A23" s="9"/>
      <c r="B23" s="9"/>
      <c r="C23" s="9"/>
      <c r="D23" s="2" t="s">
        <v>17</v>
      </c>
      <c r="E23" s="6">
        <f t="shared" si="4"/>
        <v>106711.50000000001</v>
      </c>
      <c r="F23" s="6" t="s">
        <v>25</v>
      </c>
      <c r="G23" s="6">
        <f t="shared" si="5"/>
        <v>4276.3</v>
      </c>
      <c r="H23" s="6">
        <f t="shared" si="5"/>
        <v>102435.20000000001</v>
      </c>
      <c r="I23" s="2" t="s">
        <v>25</v>
      </c>
      <c r="J23" s="9"/>
      <c r="K23" s="9"/>
    </row>
    <row r="24" spans="1:11" ht="20.100000000000001" customHeight="1" x14ac:dyDescent="0.25">
      <c r="A24" s="10"/>
      <c r="B24" s="10"/>
      <c r="C24" s="10"/>
      <c r="D24" s="2" t="s">
        <v>18</v>
      </c>
      <c r="E24" s="6">
        <f>SUM(E18:E23)</f>
        <v>190762.21350000001</v>
      </c>
      <c r="F24" s="6" t="s">
        <v>25</v>
      </c>
      <c r="G24" s="6">
        <f t="shared" ref="G24:H24" si="6">SUM(G18:G23)</f>
        <v>7869</v>
      </c>
      <c r="H24" s="6">
        <f t="shared" si="6"/>
        <v>182893.21350000001</v>
      </c>
      <c r="I24" s="4" t="s">
        <v>25</v>
      </c>
      <c r="J24" s="10"/>
      <c r="K24" s="10"/>
    </row>
    <row r="25" spans="1:11" ht="20.100000000000001" customHeight="1" x14ac:dyDescent="0.25">
      <c r="A25" s="8" t="s">
        <v>23</v>
      </c>
      <c r="B25" s="8" t="s">
        <v>24</v>
      </c>
      <c r="C25" s="8" t="s">
        <v>19</v>
      </c>
      <c r="D25" s="2">
        <v>2019</v>
      </c>
      <c r="E25" s="6">
        <f>G25+H25</f>
        <v>22985.113499999999</v>
      </c>
      <c r="F25" s="6" t="s">
        <v>25</v>
      </c>
      <c r="G25" s="6">
        <f>G32+G39</f>
        <v>1019.1</v>
      </c>
      <c r="H25" s="6">
        <f>H32+H39</f>
        <v>21966.013500000001</v>
      </c>
      <c r="I25" s="2" t="s">
        <v>25</v>
      </c>
      <c r="J25" s="8" t="s">
        <v>58</v>
      </c>
      <c r="K25" s="8" t="s">
        <v>31</v>
      </c>
    </row>
    <row r="26" spans="1:11" ht="20.100000000000001" customHeight="1" x14ac:dyDescent="0.25">
      <c r="A26" s="9"/>
      <c r="B26" s="9"/>
      <c r="C26" s="9"/>
      <c r="D26" s="2">
        <v>2020</v>
      </c>
      <c r="E26" s="6">
        <f t="shared" ref="E26:E30" si="7">G26+H26</f>
        <v>15332.1</v>
      </c>
      <c r="F26" s="6" t="s">
        <v>25</v>
      </c>
      <c r="G26" s="6">
        <f t="shared" ref="G26:H30" si="8">G33+G40</f>
        <v>740.9</v>
      </c>
      <c r="H26" s="6">
        <f t="shared" si="8"/>
        <v>14591.2</v>
      </c>
      <c r="I26" s="2" t="s">
        <v>25</v>
      </c>
      <c r="J26" s="9"/>
      <c r="K26" s="9"/>
    </row>
    <row r="27" spans="1:11" ht="20.100000000000001" customHeight="1" x14ac:dyDescent="0.25">
      <c r="A27" s="9"/>
      <c r="B27" s="9"/>
      <c r="C27" s="9"/>
      <c r="D27" s="2">
        <v>2021</v>
      </c>
      <c r="E27" s="6">
        <f t="shared" si="7"/>
        <v>15244.499999999998</v>
      </c>
      <c r="F27" s="6" t="s">
        <v>25</v>
      </c>
      <c r="G27" s="6">
        <f t="shared" si="8"/>
        <v>610.9</v>
      </c>
      <c r="H27" s="6">
        <f t="shared" si="8"/>
        <v>14633.599999999999</v>
      </c>
      <c r="I27" s="2" t="s">
        <v>25</v>
      </c>
      <c r="J27" s="9"/>
      <c r="K27" s="9"/>
    </row>
    <row r="28" spans="1:11" ht="20.100000000000001" customHeight="1" x14ac:dyDescent="0.25">
      <c r="A28" s="9"/>
      <c r="B28" s="9"/>
      <c r="C28" s="9"/>
      <c r="D28" s="2">
        <v>2022</v>
      </c>
      <c r="E28" s="6">
        <f t="shared" si="7"/>
        <v>15244.499999999998</v>
      </c>
      <c r="F28" s="6" t="s">
        <v>25</v>
      </c>
      <c r="G28" s="6">
        <f t="shared" si="8"/>
        <v>610.9</v>
      </c>
      <c r="H28" s="6">
        <f t="shared" si="8"/>
        <v>14633.599999999999</v>
      </c>
      <c r="I28" s="2" t="s">
        <v>25</v>
      </c>
      <c r="J28" s="9"/>
      <c r="K28" s="9"/>
    </row>
    <row r="29" spans="1:11" ht="20.100000000000001" customHeight="1" x14ac:dyDescent="0.25">
      <c r="A29" s="9"/>
      <c r="B29" s="9"/>
      <c r="C29" s="9"/>
      <c r="D29" s="2">
        <v>2023</v>
      </c>
      <c r="E29" s="6">
        <f t="shared" si="7"/>
        <v>15244.499999999998</v>
      </c>
      <c r="F29" s="6" t="s">
        <v>25</v>
      </c>
      <c r="G29" s="6">
        <f t="shared" si="8"/>
        <v>610.9</v>
      </c>
      <c r="H29" s="6">
        <f t="shared" si="8"/>
        <v>14633.599999999999</v>
      </c>
      <c r="I29" s="2" t="s">
        <v>25</v>
      </c>
      <c r="J29" s="9"/>
      <c r="K29" s="9"/>
    </row>
    <row r="30" spans="1:11" ht="20.100000000000001" customHeight="1" x14ac:dyDescent="0.25">
      <c r="A30" s="9"/>
      <c r="B30" s="9"/>
      <c r="C30" s="9"/>
      <c r="D30" s="2" t="s">
        <v>17</v>
      </c>
      <c r="E30" s="6">
        <f t="shared" si="7"/>
        <v>106711.50000000001</v>
      </c>
      <c r="F30" s="6" t="s">
        <v>25</v>
      </c>
      <c r="G30" s="6">
        <f t="shared" si="8"/>
        <v>4276.3</v>
      </c>
      <c r="H30" s="6">
        <f t="shared" si="8"/>
        <v>102435.20000000001</v>
      </c>
      <c r="I30" s="2" t="s">
        <v>25</v>
      </c>
      <c r="J30" s="9"/>
      <c r="K30" s="9"/>
    </row>
    <row r="31" spans="1:11" ht="20.100000000000001" customHeight="1" x14ac:dyDescent="0.25">
      <c r="A31" s="10"/>
      <c r="B31" s="10"/>
      <c r="C31" s="10"/>
      <c r="D31" s="2" t="s">
        <v>18</v>
      </c>
      <c r="E31" s="6">
        <f>SUM(E25:E30)</f>
        <v>190762.21350000001</v>
      </c>
      <c r="F31" s="6" t="s">
        <v>25</v>
      </c>
      <c r="G31" s="6">
        <f t="shared" ref="G31:H31" si="9">SUM(G25:G30)</f>
        <v>7869</v>
      </c>
      <c r="H31" s="6">
        <f t="shared" si="9"/>
        <v>182893.21350000001</v>
      </c>
      <c r="I31" s="4" t="s">
        <v>25</v>
      </c>
      <c r="J31" s="9"/>
      <c r="K31" s="9"/>
    </row>
    <row r="32" spans="1:11" ht="20.100000000000001" customHeight="1" x14ac:dyDescent="0.25">
      <c r="A32" s="11" t="s">
        <v>26</v>
      </c>
      <c r="B32" s="14" t="s">
        <v>27</v>
      </c>
      <c r="C32" s="8" t="s">
        <v>19</v>
      </c>
      <c r="D32" s="2">
        <v>2019</v>
      </c>
      <c r="E32" s="6">
        <f>G32+H32</f>
        <v>17343.223999999998</v>
      </c>
      <c r="F32" s="6" t="s">
        <v>25</v>
      </c>
      <c r="G32" s="6">
        <f>1019.1</f>
        <v>1019.1</v>
      </c>
      <c r="H32" s="6">
        <f>12929.9+3000+394.224</f>
        <v>16324.124</v>
      </c>
      <c r="I32" s="2" t="s">
        <v>25</v>
      </c>
      <c r="J32" s="9"/>
      <c r="K32" s="9"/>
    </row>
    <row r="33" spans="1:11" ht="20.100000000000001" customHeight="1" x14ac:dyDescent="0.25">
      <c r="A33" s="12"/>
      <c r="B33" s="15"/>
      <c r="C33" s="9"/>
      <c r="D33" s="2">
        <v>2020</v>
      </c>
      <c r="E33" s="6">
        <f t="shared" ref="E33:E37" si="10">G33+H33</f>
        <v>13059.3</v>
      </c>
      <c r="F33" s="6" t="s">
        <v>25</v>
      </c>
      <c r="G33" s="6">
        <f>740.9</f>
        <v>740.9</v>
      </c>
      <c r="H33" s="6">
        <f>12318.4</f>
        <v>12318.4</v>
      </c>
      <c r="I33" s="2" t="s">
        <v>25</v>
      </c>
      <c r="J33" s="9"/>
      <c r="K33" s="9"/>
    </row>
    <row r="34" spans="1:11" ht="20.100000000000001" customHeight="1" x14ac:dyDescent="0.25">
      <c r="A34" s="12"/>
      <c r="B34" s="15"/>
      <c r="C34" s="9"/>
      <c r="D34" s="2">
        <v>2021</v>
      </c>
      <c r="E34" s="6">
        <f t="shared" si="10"/>
        <v>12971.699999999999</v>
      </c>
      <c r="F34" s="6" t="s">
        <v>25</v>
      </c>
      <c r="G34" s="6">
        <f>610.9</f>
        <v>610.9</v>
      </c>
      <c r="H34" s="6">
        <f>12360.8</f>
        <v>12360.8</v>
      </c>
      <c r="I34" s="2" t="s">
        <v>25</v>
      </c>
      <c r="J34" s="9"/>
      <c r="K34" s="9"/>
    </row>
    <row r="35" spans="1:11" ht="20.100000000000001" customHeight="1" x14ac:dyDescent="0.25">
      <c r="A35" s="12"/>
      <c r="B35" s="15"/>
      <c r="C35" s="9"/>
      <c r="D35" s="2">
        <v>2022</v>
      </c>
      <c r="E35" s="6">
        <f t="shared" si="10"/>
        <v>12971.699999999999</v>
      </c>
      <c r="F35" s="6" t="s">
        <v>25</v>
      </c>
      <c r="G35" s="6">
        <f>610.9</f>
        <v>610.9</v>
      </c>
      <c r="H35" s="6">
        <f>12360.8</f>
        <v>12360.8</v>
      </c>
      <c r="I35" s="2" t="s">
        <v>25</v>
      </c>
      <c r="J35" s="9"/>
      <c r="K35" s="9"/>
    </row>
    <row r="36" spans="1:11" ht="20.100000000000001" customHeight="1" x14ac:dyDescent="0.25">
      <c r="A36" s="12"/>
      <c r="B36" s="15"/>
      <c r="C36" s="9"/>
      <c r="D36" s="2">
        <v>2023</v>
      </c>
      <c r="E36" s="6">
        <f t="shared" si="10"/>
        <v>12971.699999999999</v>
      </c>
      <c r="F36" s="6" t="s">
        <v>25</v>
      </c>
      <c r="G36" s="6">
        <f>610.9</f>
        <v>610.9</v>
      </c>
      <c r="H36" s="6">
        <f>12360.8</f>
        <v>12360.8</v>
      </c>
      <c r="I36" s="2" t="s">
        <v>25</v>
      </c>
      <c r="J36" s="9"/>
      <c r="K36" s="9"/>
    </row>
    <row r="37" spans="1:11" ht="23.25" customHeight="1" x14ac:dyDescent="0.25">
      <c r="A37" s="12"/>
      <c r="B37" s="15"/>
      <c r="C37" s="9"/>
      <c r="D37" s="2" t="s">
        <v>17</v>
      </c>
      <c r="E37" s="6">
        <f t="shared" si="10"/>
        <v>90801.900000000009</v>
      </c>
      <c r="F37" s="6" t="s">
        <v>25</v>
      </c>
      <c r="G37" s="6">
        <f>4276.3</f>
        <v>4276.3</v>
      </c>
      <c r="H37" s="6">
        <f>86525.6</f>
        <v>86525.6</v>
      </c>
      <c r="I37" s="2" t="s">
        <v>25</v>
      </c>
      <c r="J37" s="9"/>
      <c r="K37" s="9"/>
    </row>
    <row r="38" spans="1:11" ht="24" customHeight="1" x14ac:dyDescent="0.25">
      <c r="A38" s="13"/>
      <c r="B38" s="16"/>
      <c r="C38" s="10"/>
      <c r="D38" s="2" t="s">
        <v>18</v>
      </c>
      <c r="E38" s="6">
        <f>SUM(E32:E37)</f>
        <v>160119.524</v>
      </c>
      <c r="F38" s="6" t="s">
        <v>25</v>
      </c>
      <c r="G38" s="6">
        <f t="shared" ref="G38" si="11">SUM(G32:G37)</f>
        <v>7869</v>
      </c>
      <c r="H38" s="6">
        <f t="shared" ref="H38" si="12">SUM(H32:H37)</f>
        <v>152250.524</v>
      </c>
      <c r="I38" s="4" t="s">
        <v>25</v>
      </c>
      <c r="J38" s="9"/>
      <c r="K38" s="9"/>
    </row>
    <row r="39" spans="1:11" ht="20.100000000000001" customHeight="1" x14ac:dyDescent="0.25">
      <c r="A39" s="11" t="s">
        <v>28</v>
      </c>
      <c r="B39" s="8" t="s">
        <v>29</v>
      </c>
      <c r="C39" s="8" t="s">
        <v>19</v>
      </c>
      <c r="D39" s="2">
        <v>2019</v>
      </c>
      <c r="E39" s="6">
        <f>G39+H39</f>
        <v>5641.8894999999993</v>
      </c>
      <c r="F39" s="2" t="s">
        <v>25</v>
      </c>
      <c r="G39" s="7">
        <v>0</v>
      </c>
      <c r="H39" s="6">
        <f>3248.8+249.662+214+540+250+126+504.6255+210+16.5+229+53.302</f>
        <v>5641.8894999999993</v>
      </c>
      <c r="I39" s="2" t="s">
        <v>25</v>
      </c>
      <c r="J39" s="9"/>
      <c r="K39" s="9"/>
    </row>
    <row r="40" spans="1:11" ht="20.100000000000001" customHeight="1" x14ac:dyDescent="0.25">
      <c r="A40" s="12"/>
      <c r="B40" s="9"/>
      <c r="C40" s="9"/>
      <c r="D40" s="2">
        <v>2020</v>
      </c>
      <c r="E40" s="6">
        <f t="shared" ref="E40:E44" si="13">G40+H40</f>
        <v>2272.8000000000002</v>
      </c>
      <c r="F40" s="2" t="s">
        <v>25</v>
      </c>
      <c r="G40" s="7">
        <v>0</v>
      </c>
      <c r="H40" s="6">
        <f>2272.8</f>
        <v>2272.8000000000002</v>
      </c>
      <c r="I40" s="2" t="s">
        <v>25</v>
      </c>
      <c r="J40" s="9"/>
      <c r="K40" s="9"/>
    </row>
    <row r="41" spans="1:11" ht="20.100000000000001" customHeight="1" x14ac:dyDescent="0.25">
      <c r="A41" s="12"/>
      <c r="B41" s="9"/>
      <c r="C41" s="9"/>
      <c r="D41" s="2">
        <v>2021</v>
      </c>
      <c r="E41" s="6">
        <f t="shared" si="13"/>
        <v>2272.8000000000002</v>
      </c>
      <c r="F41" s="2" t="s">
        <v>25</v>
      </c>
      <c r="G41" s="7">
        <v>0</v>
      </c>
      <c r="H41" s="6">
        <f>2272.8</f>
        <v>2272.8000000000002</v>
      </c>
      <c r="I41" s="2" t="s">
        <v>25</v>
      </c>
      <c r="J41" s="9"/>
      <c r="K41" s="9"/>
    </row>
    <row r="42" spans="1:11" ht="20.100000000000001" customHeight="1" x14ac:dyDescent="0.25">
      <c r="A42" s="12"/>
      <c r="B42" s="9"/>
      <c r="C42" s="9"/>
      <c r="D42" s="2">
        <v>2022</v>
      </c>
      <c r="E42" s="6">
        <f t="shared" si="13"/>
        <v>2272.8000000000002</v>
      </c>
      <c r="F42" s="2" t="s">
        <v>25</v>
      </c>
      <c r="G42" s="7">
        <v>0</v>
      </c>
      <c r="H42" s="6">
        <f>2272.8</f>
        <v>2272.8000000000002</v>
      </c>
      <c r="I42" s="2" t="s">
        <v>25</v>
      </c>
      <c r="J42" s="9"/>
      <c r="K42" s="9"/>
    </row>
    <row r="43" spans="1:11" ht="20.100000000000001" customHeight="1" x14ac:dyDescent="0.25">
      <c r="A43" s="12"/>
      <c r="B43" s="9"/>
      <c r="C43" s="9"/>
      <c r="D43" s="2">
        <v>2023</v>
      </c>
      <c r="E43" s="6">
        <f t="shared" si="13"/>
        <v>2272.8000000000002</v>
      </c>
      <c r="F43" s="2" t="s">
        <v>25</v>
      </c>
      <c r="G43" s="7">
        <v>0</v>
      </c>
      <c r="H43" s="6">
        <f>2272.8</f>
        <v>2272.8000000000002</v>
      </c>
      <c r="I43" s="2" t="s">
        <v>25</v>
      </c>
      <c r="J43" s="9"/>
      <c r="K43" s="9"/>
    </row>
    <row r="44" spans="1:11" ht="20.100000000000001" customHeight="1" x14ac:dyDescent="0.25">
      <c r="A44" s="12"/>
      <c r="B44" s="9"/>
      <c r="C44" s="9"/>
      <c r="D44" s="2" t="s">
        <v>17</v>
      </c>
      <c r="E44" s="6">
        <f t="shared" si="13"/>
        <v>15909.6</v>
      </c>
      <c r="F44" s="2" t="s">
        <v>25</v>
      </c>
      <c r="G44" s="7">
        <v>0</v>
      </c>
      <c r="H44" s="6">
        <f>15909.6</f>
        <v>15909.6</v>
      </c>
      <c r="I44" s="2" t="s">
        <v>25</v>
      </c>
      <c r="J44" s="9"/>
      <c r="K44" s="9"/>
    </row>
    <row r="45" spans="1:11" x14ac:dyDescent="0.25">
      <c r="A45" s="13"/>
      <c r="B45" s="10"/>
      <c r="C45" s="10"/>
      <c r="D45" s="2" t="s">
        <v>18</v>
      </c>
      <c r="E45" s="6">
        <f>SUM(E39:E44)</f>
        <v>30642.6895</v>
      </c>
      <c r="F45" s="4" t="s">
        <v>25</v>
      </c>
      <c r="G45" s="7">
        <f t="shared" ref="G45" si="14">SUM(G39:G44)</f>
        <v>0</v>
      </c>
      <c r="H45" s="6">
        <f t="shared" ref="H45" si="15">SUM(H39:H44)</f>
        <v>30642.6895</v>
      </c>
      <c r="I45" s="4" t="s">
        <v>25</v>
      </c>
      <c r="J45" s="10"/>
      <c r="K45" s="10"/>
    </row>
    <row r="46" spans="1:11" x14ac:dyDescent="0.25">
      <c r="A46" s="17" t="s">
        <v>30</v>
      </c>
      <c r="B46" s="18"/>
      <c r="C46" s="18"/>
      <c r="D46" s="18"/>
      <c r="E46" s="18"/>
      <c r="F46" s="18"/>
      <c r="G46" s="18"/>
      <c r="H46" s="18"/>
      <c r="I46" s="18"/>
      <c r="J46" s="18"/>
      <c r="K46" s="19"/>
    </row>
    <row r="47" spans="1:11" ht="20.100000000000001" customHeight="1" x14ac:dyDescent="0.25">
      <c r="A47" s="11" t="s">
        <v>32</v>
      </c>
      <c r="B47" s="20" t="s">
        <v>33</v>
      </c>
      <c r="C47" s="20" t="s">
        <v>19</v>
      </c>
      <c r="D47" s="2">
        <v>2019</v>
      </c>
      <c r="E47" s="6">
        <f>G47+H47</f>
        <v>5136.6859999999997</v>
      </c>
      <c r="F47" s="2" t="s">
        <v>25</v>
      </c>
      <c r="G47" s="6">
        <f>G54+G68</f>
        <v>3182.6</v>
      </c>
      <c r="H47" s="6">
        <f>H54+H68</f>
        <v>1954.086</v>
      </c>
      <c r="I47" s="2" t="s">
        <v>25</v>
      </c>
      <c r="J47" s="8"/>
      <c r="K47" s="8"/>
    </row>
    <row r="48" spans="1:11" ht="20.100000000000001" customHeight="1" x14ac:dyDescent="0.25">
      <c r="A48" s="12"/>
      <c r="B48" s="21"/>
      <c r="C48" s="21"/>
      <c r="D48" s="2">
        <v>2020</v>
      </c>
      <c r="E48" s="6">
        <f t="shared" ref="E48:E52" si="16">G48+H48</f>
        <v>1520</v>
      </c>
      <c r="F48" s="2" t="s">
        <v>25</v>
      </c>
      <c r="G48" s="7">
        <f t="shared" ref="G48:G52" si="17">G55+G69</f>
        <v>0</v>
      </c>
      <c r="H48" s="6">
        <f t="shared" ref="H48:H52" si="18">H55+H69</f>
        <v>1520</v>
      </c>
      <c r="I48" s="2" t="s">
        <v>25</v>
      </c>
      <c r="J48" s="9"/>
      <c r="K48" s="9"/>
    </row>
    <row r="49" spans="1:11" ht="20.100000000000001" customHeight="1" x14ac:dyDescent="0.25">
      <c r="A49" s="12"/>
      <c r="B49" s="21"/>
      <c r="C49" s="21"/>
      <c r="D49" s="2">
        <v>2021</v>
      </c>
      <c r="E49" s="6">
        <f t="shared" si="16"/>
        <v>1799</v>
      </c>
      <c r="F49" s="2" t="s">
        <v>25</v>
      </c>
      <c r="G49" s="7">
        <f t="shared" si="17"/>
        <v>0</v>
      </c>
      <c r="H49" s="6">
        <f t="shared" si="18"/>
        <v>1799</v>
      </c>
      <c r="I49" s="2" t="s">
        <v>25</v>
      </c>
      <c r="J49" s="9"/>
      <c r="K49" s="9"/>
    </row>
    <row r="50" spans="1:11" ht="20.100000000000001" customHeight="1" x14ac:dyDescent="0.25">
      <c r="A50" s="12"/>
      <c r="B50" s="21"/>
      <c r="C50" s="21"/>
      <c r="D50" s="2">
        <v>2022</v>
      </c>
      <c r="E50" s="6">
        <f t="shared" si="16"/>
        <v>1799</v>
      </c>
      <c r="F50" s="2" t="s">
        <v>25</v>
      </c>
      <c r="G50" s="7">
        <f t="shared" si="17"/>
        <v>0</v>
      </c>
      <c r="H50" s="6">
        <f t="shared" si="18"/>
        <v>1799</v>
      </c>
      <c r="I50" s="2" t="s">
        <v>25</v>
      </c>
      <c r="J50" s="9"/>
      <c r="K50" s="9"/>
    </row>
    <row r="51" spans="1:11" ht="20.100000000000001" customHeight="1" x14ac:dyDescent="0.25">
      <c r="A51" s="12"/>
      <c r="B51" s="21"/>
      <c r="C51" s="21"/>
      <c r="D51" s="2">
        <v>2023</v>
      </c>
      <c r="E51" s="6">
        <f t="shared" si="16"/>
        <v>1799</v>
      </c>
      <c r="F51" s="2" t="s">
        <v>25</v>
      </c>
      <c r="G51" s="7">
        <f t="shared" si="17"/>
        <v>0</v>
      </c>
      <c r="H51" s="6">
        <f t="shared" si="18"/>
        <v>1799</v>
      </c>
      <c r="I51" s="2" t="s">
        <v>25</v>
      </c>
      <c r="J51" s="9"/>
      <c r="K51" s="9"/>
    </row>
    <row r="52" spans="1:11" ht="20.100000000000001" customHeight="1" x14ac:dyDescent="0.25">
      <c r="A52" s="12"/>
      <c r="B52" s="21"/>
      <c r="C52" s="21"/>
      <c r="D52" s="2" t="s">
        <v>17</v>
      </c>
      <c r="E52" s="6">
        <f t="shared" si="16"/>
        <v>12593</v>
      </c>
      <c r="F52" s="2" t="s">
        <v>25</v>
      </c>
      <c r="G52" s="7">
        <f t="shared" si="17"/>
        <v>0</v>
      </c>
      <c r="H52" s="6">
        <f t="shared" si="18"/>
        <v>12593</v>
      </c>
      <c r="I52" s="2" t="s">
        <v>25</v>
      </c>
      <c r="J52" s="9"/>
      <c r="K52" s="9"/>
    </row>
    <row r="53" spans="1:11" ht="20.100000000000001" customHeight="1" x14ac:dyDescent="0.25">
      <c r="A53" s="13"/>
      <c r="B53" s="22"/>
      <c r="C53" s="22"/>
      <c r="D53" s="2" t="s">
        <v>18</v>
      </c>
      <c r="E53" s="6">
        <f>SUM(E47:E52)</f>
        <v>24646.686000000002</v>
      </c>
      <c r="F53" s="4" t="s">
        <v>25</v>
      </c>
      <c r="G53" s="6">
        <f t="shared" ref="G53" si="19">SUM(G47:G52)</f>
        <v>3182.6</v>
      </c>
      <c r="H53" s="6">
        <f t="shared" ref="H53" si="20">SUM(H47:H52)</f>
        <v>21464.085999999999</v>
      </c>
      <c r="I53" s="4" t="s">
        <v>25</v>
      </c>
      <c r="J53" s="10"/>
      <c r="K53" s="10"/>
    </row>
    <row r="54" spans="1:11" ht="24.95" customHeight="1" x14ac:dyDescent="0.25">
      <c r="A54" s="11" t="s">
        <v>34</v>
      </c>
      <c r="B54" s="8" t="s">
        <v>35</v>
      </c>
      <c r="C54" s="8" t="s">
        <v>19</v>
      </c>
      <c r="D54" s="2">
        <v>2019</v>
      </c>
      <c r="E54" s="6">
        <f>G54+H54</f>
        <v>4311.6859999999997</v>
      </c>
      <c r="F54" s="2" t="s">
        <v>25</v>
      </c>
      <c r="G54" s="6">
        <f>G61</f>
        <v>3182.6</v>
      </c>
      <c r="H54" s="6">
        <f>H61</f>
        <v>1129.086</v>
      </c>
      <c r="I54" s="2" t="s">
        <v>25</v>
      </c>
      <c r="J54" s="14" t="s">
        <v>65</v>
      </c>
      <c r="K54" s="8" t="s">
        <v>36</v>
      </c>
    </row>
    <row r="55" spans="1:11" ht="24.95" customHeight="1" x14ac:dyDescent="0.25">
      <c r="A55" s="12"/>
      <c r="B55" s="9"/>
      <c r="C55" s="9"/>
      <c r="D55" s="2">
        <v>2020</v>
      </c>
      <c r="E55" s="6">
        <f t="shared" ref="E55:E59" si="21">G55+H55</f>
        <v>1220</v>
      </c>
      <c r="F55" s="2" t="s">
        <v>25</v>
      </c>
      <c r="G55" s="7">
        <f t="shared" ref="G55:G59" si="22">G62</f>
        <v>0</v>
      </c>
      <c r="H55" s="6">
        <f t="shared" ref="H55:H59" si="23">H62</f>
        <v>1220</v>
      </c>
      <c r="I55" s="2" t="s">
        <v>25</v>
      </c>
      <c r="J55" s="15"/>
      <c r="K55" s="9"/>
    </row>
    <row r="56" spans="1:11" ht="24.95" customHeight="1" x14ac:dyDescent="0.25">
      <c r="A56" s="12"/>
      <c r="B56" s="9"/>
      <c r="C56" s="9"/>
      <c r="D56" s="2">
        <v>2021</v>
      </c>
      <c r="E56" s="6">
        <f t="shared" si="21"/>
        <v>1399</v>
      </c>
      <c r="F56" s="2" t="s">
        <v>25</v>
      </c>
      <c r="G56" s="7">
        <f t="shared" si="22"/>
        <v>0</v>
      </c>
      <c r="H56" s="6">
        <f t="shared" si="23"/>
        <v>1399</v>
      </c>
      <c r="I56" s="2" t="s">
        <v>25</v>
      </c>
      <c r="J56" s="15"/>
      <c r="K56" s="9"/>
    </row>
    <row r="57" spans="1:11" ht="24.95" customHeight="1" x14ac:dyDescent="0.25">
      <c r="A57" s="12"/>
      <c r="B57" s="9"/>
      <c r="C57" s="9"/>
      <c r="D57" s="2">
        <v>2022</v>
      </c>
      <c r="E57" s="6">
        <f t="shared" si="21"/>
        <v>1399</v>
      </c>
      <c r="F57" s="2" t="s">
        <v>25</v>
      </c>
      <c r="G57" s="7">
        <f t="shared" si="22"/>
        <v>0</v>
      </c>
      <c r="H57" s="6">
        <f t="shared" si="23"/>
        <v>1399</v>
      </c>
      <c r="I57" s="2" t="s">
        <v>25</v>
      </c>
      <c r="J57" s="15"/>
      <c r="K57" s="9"/>
    </row>
    <row r="58" spans="1:11" ht="24.95" customHeight="1" x14ac:dyDescent="0.25">
      <c r="A58" s="12"/>
      <c r="B58" s="9"/>
      <c r="C58" s="9"/>
      <c r="D58" s="2">
        <v>2023</v>
      </c>
      <c r="E58" s="6">
        <f t="shared" si="21"/>
        <v>1399</v>
      </c>
      <c r="F58" s="2" t="s">
        <v>25</v>
      </c>
      <c r="G58" s="7">
        <f t="shared" si="22"/>
        <v>0</v>
      </c>
      <c r="H58" s="6">
        <f t="shared" si="23"/>
        <v>1399</v>
      </c>
      <c r="I58" s="2" t="s">
        <v>25</v>
      </c>
      <c r="J58" s="15"/>
      <c r="K58" s="9"/>
    </row>
    <row r="59" spans="1:11" ht="24.95" customHeight="1" x14ac:dyDescent="0.25">
      <c r="A59" s="12"/>
      <c r="B59" s="9"/>
      <c r="C59" s="9"/>
      <c r="D59" s="2" t="s">
        <v>17</v>
      </c>
      <c r="E59" s="6">
        <f t="shared" si="21"/>
        <v>9793</v>
      </c>
      <c r="F59" s="2" t="s">
        <v>25</v>
      </c>
      <c r="G59" s="7">
        <f t="shared" si="22"/>
        <v>0</v>
      </c>
      <c r="H59" s="6">
        <f t="shared" si="23"/>
        <v>9793</v>
      </c>
      <c r="I59" s="2" t="s">
        <v>25</v>
      </c>
      <c r="J59" s="15"/>
      <c r="K59" s="9"/>
    </row>
    <row r="60" spans="1:11" ht="24.95" customHeight="1" x14ac:dyDescent="0.25">
      <c r="A60" s="13"/>
      <c r="B60" s="10"/>
      <c r="C60" s="10"/>
      <c r="D60" s="2" t="s">
        <v>18</v>
      </c>
      <c r="E60" s="6">
        <f>SUM(E54:E59)</f>
        <v>19521.686000000002</v>
      </c>
      <c r="F60" s="4" t="s">
        <v>25</v>
      </c>
      <c r="G60" s="6">
        <f t="shared" ref="G60" si="24">SUM(G54:G59)</f>
        <v>3182.6</v>
      </c>
      <c r="H60" s="6">
        <f t="shared" ref="H60" si="25">SUM(H54:H59)</f>
        <v>16339.085999999999</v>
      </c>
      <c r="I60" s="4" t="s">
        <v>25</v>
      </c>
      <c r="J60" s="16"/>
      <c r="K60" s="10"/>
    </row>
    <row r="61" spans="1:11" ht="30" customHeight="1" x14ac:dyDescent="0.25">
      <c r="A61" s="11" t="s">
        <v>38</v>
      </c>
      <c r="B61" s="14" t="s">
        <v>37</v>
      </c>
      <c r="C61" s="8" t="s">
        <v>19</v>
      </c>
      <c r="D61" s="2">
        <v>2019</v>
      </c>
      <c r="E61" s="6">
        <f>G61+H61</f>
        <v>4311.6859999999997</v>
      </c>
      <c r="F61" s="2" t="s">
        <v>25</v>
      </c>
      <c r="G61" s="6">
        <f>3182.6</f>
        <v>3182.6</v>
      </c>
      <c r="H61" s="6">
        <f>429+350+350.086</f>
        <v>1129.086</v>
      </c>
      <c r="I61" s="2" t="s">
        <v>25</v>
      </c>
      <c r="J61" s="8"/>
      <c r="K61" s="8"/>
    </row>
    <row r="62" spans="1:11" ht="30" customHeight="1" x14ac:dyDescent="0.25">
      <c r="A62" s="12"/>
      <c r="B62" s="15"/>
      <c r="C62" s="9"/>
      <c r="D62" s="2">
        <v>2020</v>
      </c>
      <c r="E62" s="6">
        <f t="shared" ref="E62:E66" si="26">G62+H62</f>
        <v>1220</v>
      </c>
      <c r="F62" s="2" t="s">
        <v>25</v>
      </c>
      <c r="G62" s="7">
        <v>0</v>
      </c>
      <c r="H62" s="6">
        <v>1220</v>
      </c>
      <c r="I62" s="2" t="s">
        <v>25</v>
      </c>
      <c r="J62" s="9"/>
      <c r="K62" s="9"/>
    </row>
    <row r="63" spans="1:11" ht="30" customHeight="1" x14ac:dyDescent="0.25">
      <c r="A63" s="12"/>
      <c r="B63" s="15"/>
      <c r="C63" s="9"/>
      <c r="D63" s="2">
        <v>2021</v>
      </c>
      <c r="E63" s="6">
        <f t="shared" si="26"/>
        <v>1399</v>
      </c>
      <c r="F63" s="2" t="s">
        <v>25</v>
      </c>
      <c r="G63" s="7">
        <v>0</v>
      </c>
      <c r="H63" s="6">
        <v>1399</v>
      </c>
      <c r="I63" s="2" t="s">
        <v>25</v>
      </c>
      <c r="J63" s="9"/>
      <c r="K63" s="9"/>
    </row>
    <row r="64" spans="1:11" ht="30" customHeight="1" x14ac:dyDescent="0.25">
      <c r="A64" s="12"/>
      <c r="B64" s="15"/>
      <c r="C64" s="9"/>
      <c r="D64" s="2">
        <v>2022</v>
      </c>
      <c r="E64" s="6">
        <f t="shared" si="26"/>
        <v>1399</v>
      </c>
      <c r="F64" s="2" t="s">
        <v>25</v>
      </c>
      <c r="G64" s="7">
        <v>0</v>
      </c>
      <c r="H64" s="6">
        <v>1399</v>
      </c>
      <c r="I64" s="2" t="s">
        <v>25</v>
      </c>
      <c r="J64" s="9"/>
      <c r="K64" s="9"/>
    </row>
    <row r="65" spans="1:11" ht="30" customHeight="1" x14ac:dyDescent="0.25">
      <c r="A65" s="12"/>
      <c r="B65" s="15"/>
      <c r="C65" s="9"/>
      <c r="D65" s="2">
        <v>2023</v>
      </c>
      <c r="E65" s="6">
        <f t="shared" si="26"/>
        <v>1399</v>
      </c>
      <c r="F65" s="2" t="s">
        <v>25</v>
      </c>
      <c r="G65" s="7">
        <v>0</v>
      </c>
      <c r="H65" s="6">
        <v>1399</v>
      </c>
      <c r="I65" s="2" t="s">
        <v>25</v>
      </c>
      <c r="J65" s="9"/>
      <c r="K65" s="9"/>
    </row>
    <row r="66" spans="1:11" ht="30" customHeight="1" x14ac:dyDescent="0.25">
      <c r="A66" s="12"/>
      <c r="B66" s="15"/>
      <c r="C66" s="9"/>
      <c r="D66" s="2" t="s">
        <v>17</v>
      </c>
      <c r="E66" s="6">
        <f t="shared" si="26"/>
        <v>9793</v>
      </c>
      <c r="F66" s="2" t="s">
        <v>25</v>
      </c>
      <c r="G66" s="7">
        <v>0</v>
      </c>
      <c r="H66" s="6">
        <v>9793</v>
      </c>
      <c r="I66" s="2" t="s">
        <v>25</v>
      </c>
      <c r="J66" s="9"/>
      <c r="K66" s="9"/>
    </row>
    <row r="67" spans="1:11" ht="30" customHeight="1" x14ac:dyDescent="0.25">
      <c r="A67" s="13"/>
      <c r="B67" s="16"/>
      <c r="C67" s="10"/>
      <c r="D67" s="2" t="s">
        <v>18</v>
      </c>
      <c r="E67" s="6">
        <f>SUM(E61:E66)</f>
        <v>19521.686000000002</v>
      </c>
      <c r="F67" s="4" t="s">
        <v>25</v>
      </c>
      <c r="G67" s="6">
        <f t="shared" ref="G67:H67" si="27">SUM(G61:G66)</f>
        <v>3182.6</v>
      </c>
      <c r="H67" s="6">
        <f t="shared" si="27"/>
        <v>16339.085999999999</v>
      </c>
      <c r="I67" s="4" t="s">
        <v>25</v>
      </c>
      <c r="J67" s="10"/>
      <c r="K67" s="10"/>
    </row>
    <row r="68" spans="1:11" ht="20.100000000000001" customHeight="1" x14ac:dyDescent="0.25">
      <c r="A68" s="11" t="s">
        <v>39</v>
      </c>
      <c r="B68" s="8" t="s">
        <v>40</v>
      </c>
      <c r="C68" s="8" t="s">
        <v>19</v>
      </c>
      <c r="D68" s="2">
        <v>2019</v>
      </c>
      <c r="E68" s="6">
        <f>G68+H68</f>
        <v>825</v>
      </c>
      <c r="F68" s="2" t="s">
        <v>25</v>
      </c>
      <c r="G68" s="7">
        <f>G75</f>
        <v>0</v>
      </c>
      <c r="H68" s="6">
        <f>H75</f>
        <v>825</v>
      </c>
      <c r="I68" s="2" t="s">
        <v>25</v>
      </c>
      <c r="J68" s="8" t="s">
        <v>41</v>
      </c>
      <c r="K68" s="8" t="s">
        <v>42</v>
      </c>
    </row>
    <row r="69" spans="1:11" ht="20.100000000000001" customHeight="1" x14ac:dyDescent="0.25">
      <c r="A69" s="12"/>
      <c r="B69" s="9"/>
      <c r="C69" s="9"/>
      <c r="D69" s="2">
        <v>2020</v>
      </c>
      <c r="E69" s="6">
        <f t="shared" ref="E69:E73" si="28">G69+H69</f>
        <v>300</v>
      </c>
      <c r="F69" s="2" t="s">
        <v>25</v>
      </c>
      <c r="G69" s="7">
        <f t="shared" ref="G69:G73" si="29">G76</f>
        <v>0</v>
      </c>
      <c r="H69" s="6">
        <f t="shared" ref="H69:H73" si="30">H76</f>
        <v>300</v>
      </c>
      <c r="I69" s="2" t="s">
        <v>25</v>
      </c>
      <c r="J69" s="9"/>
      <c r="K69" s="9"/>
    </row>
    <row r="70" spans="1:11" ht="20.100000000000001" customHeight="1" x14ac:dyDescent="0.25">
      <c r="A70" s="12"/>
      <c r="B70" s="9"/>
      <c r="C70" s="9"/>
      <c r="D70" s="2">
        <v>2021</v>
      </c>
      <c r="E70" s="6">
        <f t="shared" si="28"/>
        <v>400</v>
      </c>
      <c r="F70" s="2" t="s">
        <v>25</v>
      </c>
      <c r="G70" s="7">
        <f t="shared" si="29"/>
        <v>0</v>
      </c>
      <c r="H70" s="6">
        <f t="shared" si="30"/>
        <v>400</v>
      </c>
      <c r="I70" s="2" t="s">
        <v>25</v>
      </c>
      <c r="J70" s="9"/>
      <c r="K70" s="9"/>
    </row>
    <row r="71" spans="1:11" ht="20.100000000000001" customHeight="1" x14ac:dyDescent="0.25">
      <c r="A71" s="12"/>
      <c r="B71" s="9"/>
      <c r="C71" s="9"/>
      <c r="D71" s="2">
        <v>2022</v>
      </c>
      <c r="E71" s="6">
        <f t="shared" si="28"/>
        <v>400</v>
      </c>
      <c r="F71" s="2" t="s">
        <v>25</v>
      </c>
      <c r="G71" s="7">
        <f t="shared" si="29"/>
        <v>0</v>
      </c>
      <c r="H71" s="6">
        <f t="shared" si="30"/>
        <v>400</v>
      </c>
      <c r="I71" s="2" t="s">
        <v>25</v>
      </c>
      <c r="J71" s="9"/>
      <c r="K71" s="9"/>
    </row>
    <row r="72" spans="1:11" ht="20.100000000000001" customHeight="1" x14ac:dyDescent="0.25">
      <c r="A72" s="12"/>
      <c r="B72" s="9"/>
      <c r="C72" s="9"/>
      <c r="D72" s="2">
        <v>2023</v>
      </c>
      <c r="E72" s="6">
        <f t="shared" si="28"/>
        <v>400</v>
      </c>
      <c r="F72" s="2" t="s">
        <v>25</v>
      </c>
      <c r="G72" s="7">
        <f t="shared" si="29"/>
        <v>0</v>
      </c>
      <c r="H72" s="6">
        <f t="shared" si="30"/>
        <v>400</v>
      </c>
      <c r="I72" s="2" t="s">
        <v>25</v>
      </c>
      <c r="J72" s="9"/>
      <c r="K72" s="9"/>
    </row>
    <row r="73" spans="1:11" ht="20.100000000000001" customHeight="1" x14ac:dyDescent="0.25">
      <c r="A73" s="12"/>
      <c r="B73" s="9"/>
      <c r="C73" s="9"/>
      <c r="D73" s="2" t="s">
        <v>17</v>
      </c>
      <c r="E73" s="6">
        <f t="shared" si="28"/>
        <v>2800</v>
      </c>
      <c r="F73" s="2" t="s">
        <v>25</v>
      </c>
      <c r="G73" s="7">
        <f t="shared" si="29"/>
        <v>0</v>
      </c>
      <c r="H73" s="6">
        <f t="shared" si="30"/>
        <v>2800</v>
      </c>
      <c r="I73" s="2" t="s">
        <v>25</v>
      </c>
      <c r="J73" s="9"/>
      <c r="K73" s="9"/>
    </row>
    <row r="74" spans="1:11" ht="20.100000000000001" customHeight="1" x14ac:dyDescent="0.25">
      <c r="A74" s="13"/>
      <c r="B74" s="10"/>
      <c r="C74" s="10"/>
      <c r="D74" s="2" t="s">
        <v>18</v>
      </c>
      <c r="E74" s="6">
        <f>SUM(E68:E73)</f>
        <v>5125</v>
      </c>
      <c r="F74" s="4" t="s">
        <v>25</v>
      </c>
      <c r="G74" s="7">
        <f t="shared" ref="G74:H74" si="31">SUM(G68:G73)</f>
        <v>0</v>
      </c>
      <c r="H74" s="6">
        <f t="shared" si="31"/>
        <v>5125</v>
      </c>
      <c r="I74" s="4" t="s">
        <v>25</v>
      </c>
      <c r="J74" s="9"/>
      <c r="K74" s="9"/>
    </row>
    <row r="75" spans="1:11" ht="20.100000000000001" customHeight="1" x14ac:dyDescent="0.25">
      <c r="A75" s="11" t="s">
        <v>43</v>
      </c>
      <c r="B75" s="8" t="s">
        <v>44</v>
      </c>
      <c r="C75" s="8" t="s">
        <v>19</v>
      </c>
      <c r="D75" s="2">
        <v>2019</v>
      </c>
      <c r="E75" s="6">
        <f>G75+H75</f>
        <v>825</v>
      </c>
      <c r="F75" s="2" t="s">
        <v>25</v>
      </c>
      <c r="G75" s="7">
        <v>0</v>
      </c>
      <c r="H75" s="6">
        <f>600+225</f>
        <v>825</v>
      </c>
      <c r="I75" s="2" t="s">
        <v>25</v>
      </c>
      <c r="J75" s="9"/>
      <c r="K75" s="9"/>
    </row>
    <row r="76" spans="1:11" ht="20.100000000000001" customHeight="1" x14ac:dyDescent="0.25">
      <c r="A76" s="12"/>
      <c r="B76" s="9"/>
      <c r="C76" s="9"/>
      <c r="D76" s="2">
        <v>2020</v>
      </c>
      <c r="E76" s="6">
        <f t="shared" ref="E76:E80" si="32">G76+H76</f>
        <v>300</v>
      </c>
      <c r="F76" s="2" t="s">
        <v>25</v>
      </c>
      <c r="G76" s="7">
        <v>0</v>
      </c>
      <c r="H76" s="6">
        <v>300</v>
      </c>
      <c r="I76" s="2" t="s">
        <v>25</v>
      </c>
      <c r="J76" s="9"/>
      <c r="K76" s="9"/>
    </row>
    <row r="77" spans="1:11" ht="20.100000000000001" customHeight="1" x14ac:dyDescent="0.25">
      <c r="A77" s="12"/>
      <c r="B77" s="9"/>
      <c r="C77" s="9"/>
      <c r="D77" s="2">
        <v>2021</v>
      </c>
      <c r="E77" s="6">
        <f t="shared" si="32"/>
        <v>400</v>
      </c>
      <c r="F77" s="2" t="s">
        <v>25</v>
      </c>
      <c r="G77" s="7">
        <v>0</v>
      </c>
      <c r="H77" s="6">
        <v>400</v>
      </c>
      <c r="I77" s="2" t="s">
        <v>25</v>
      </c>
      <c r="J77" s="9"/>
      <c r="K77" s="9"/>
    </row>
    <row r="78" spans="1:11" ht="20.100000000000001" customHeight="1" x14ac:dyDescent="0.25">
      <c r="A78" s="12"/>
      <c r="B78" s="9"/>
      <c r="C78" s="9"/>
      <c r="D78" s="2">
        <v>2022</v>
      </c>
      <c r="E78" s="6">
        <f t="shared" si="32"/>
        <v>400</v>
      </c>
      <c r="F78" s="2" t="s">
        <v>25</v>
      </c>
      <c r="G78" s="7">
        <v>0</v>
      </c>
      <c r="H78" s="6">
        <v>400</v>
      </c>
      <c r="I78" s="2" t="s">
        <v>25</v>
      </c>
      <c r="J78" s="9"/>
      <c r="K78" s="9"/>
    </row>
    <row r="79" spans="1:11" ht="20.100000000000001" customHeight="1" x14ac:dyDescent="0.25">
      <c r="A79" s="12"/>
      <c r="B79" s="9"/>
      <c r="C79" s="9"/>
      <c r="D79" s="2">
        <v>2023</v>
      </c>
      <c r="E79" s="6">
        <f t="shared" si="32"/>
        <v>400</v>
      </c>
      <c r="F79" s="2" t="s">
        <v>25</v>
      </c>
      <c r="G79" s="7">
        <v>0</v>
      </c>
      <c r="H79" s="6">
        <v>400</v>
      </c>
      <c r="I79" s="2" t="s">
        <v>25</v>
      </c>
      <c r="J79" s="9"/>
      <c r="K79" s="9"/>
    </row>
    <row r="80" spans="1:11" ht="20.100000000000001" customHeight="1" x14ac:dyDescent="0.25">
      <c r="A80" s="12"/>
      <c r="B80" s="9"/>
      <c r="C80" s="9"/>
      <c r="D80" s="2" t="s">
        <v>17</v>
      </c>
      <c r="E80" s="6">
        <f t="shared" si="32"/>
        <v>2800</v>
      </c>
      <c r="F80" s="2" t="s">
        <v>25</v>
      </c>
      <c r="G80" s="7">
        <v>0</v>
      </c>
      <c r="H80" s="6">
        <v>2800</v>
      </c>
      <c r="I80" s="2" t="s">
        <v>25</v>
      </c>
      <c r="J80" s="9"/>
      <c r="K80" s="9"/>
    </row>
    <row r="81" spans="1:11" ht="20.100000000000001" customHeight="1" x14ac:dyDescent="0.25">
      <c r="A81" s="13"/>
      <c r="B81" s="10"/>
      <c r="C81" s="10"/>
      <c r="D81" s="2" t="s">
        <v>18</v>
      </c>
      <c r="E81" s="6">
        <f>SUM(E75:E80)</f>
        <v>5125</v>
      </c>
      <c r="F81" s="4" t="s">
        <v>25</v>
      </c>
      <c r="G81" s="7">
        <f t="shared" ref="G81:H81" si="33">SUM(G75:G80)</f>
        <v>0</v>
      </c>
      <c r="H81" s="6">
        <f t="shared" si="33"/>
        <v>5125</v>
      </c>
      <c r="I81" s="4" t="s">
        <v>25</v>
      </c>
      <c r="J81" s="10"/>
      <c r="K81" s="10"/>
    </row>
    <row r="82" spans="1:11" ht="20.100000000000001" customHeight="1" x14ac:dyDescent="0.25">
      <c r="A82" s="17" t="s">
        <v>45</v>
      </c>
      <c r="B82" s="18"/>
      <c r="C82" s="18"/>
      <c r="D82" s="18"/>
      <c r="E82" s="18"/>
      <c r="F82" s="18"/>
      <c r="G82" s="18"/>
      <c r="H82" s="18"/>
      <c r="I82" s="18"/>
      <c r="J82" s="18"/>
      <c r="K82" s="19"/>
    </row>
    <row r="83" spans="1:11" ht="20.100000000000001" customHeight="1" x14ac:dyDescent="0.25">
      <c r="A83" s="11" t="s">
        <v>46</v>
      </c>
      <c r="B83" s="8" t="s">
        <v>47</v>
      </c>
      <c r="C83" s="8" t="s">
        <v>19</v>
      </c>
      <c r="D83" s="2">
        <v>2019</v>
      </c>
      <c r="E83" s="6">
        <f>G83+H83</f>
        <v>0.4</v>
      </c>
      <c r="F83" s="2" t="s">
        <v>25</v>
      </c>
      <c r="G83" s="7">
        <f>G90</f>
        <v>0</v>
      </c>
      <c r="H83" s="6">
        <f>H90</f>
        <v>0.4</v>
      </c>
      <c r="I83" s="2" t="s">
        <v>25</v>
      </c>
      <c r="J83" s="8"/>
      <c r="K83" s="8"/>
    </row>
    <row r="84" spans="1:11" ht="20.100000000000001" customHeight="1" x14ac:dyDescent="0.25">
      <c r="A84" s="12"/>
      <c r="B84" s="9"/>
      <c r="C84" s="9"/>
      <c r="D84" s="2">
        <v>2020</v>
      </c>
      <c r="E84" s="6">
        <f t="shared" ref="E84:E88" si="34">G84+H84</f>
        <v>18602.5</v>
      </c>
      <c r="F84" s="2" t="s">
        <v>25</v>
      </c>
      <c r="G84" s="7">
        <f t="shared" ref="G84:G88" si="35">G91</f>
        <v>0</v>
      </c>
      <c r="H84" s="6">
        <f t="shared" ref="H84:H88" si="36">H91</f>
        <v>18602.5</v>
      </c>
      <c r="I84" s="2" t="s">
        <v>25</v>
      </c>
      <c r="J84" s="9"/>
      <c r="K84" s="9"/>
    </row>
    <row r="85" spans="1:11" ht="24.95" customHeight="1" x14ac:dyDescent="0.25">
      <c r="A85" s="12"/>
      <c r="B85" s="9"/>
      <c r="C85" s="9"/>
      <c r="D85" s="2">
        <v>2021</v>
      </c>
      <c r="E85" s="6">
        <f t="shared" si="34"/>
        <v>15721.3</v>
      </c>
      <c r="F85" s="2" t="s">
        <v>25</v>
      </c>
      <c r="G85" s="7">
        <f t="shared" si="35"/>
        <v>0</v>
      </c>
      <c r="H85" s="6">
        <f t="shared" si="36"/>
        <v>15721.3</v>
      </c>
      <c r="I85" s="2" t="s">
        <v>25</v>
      </c>
      <c r="J85" s="9"/>
      <c r="K85" s="9"/>
    </row>
    <row r="86" spans="1:11" ht="24.95" customHeight="1" x14ac:dyDescent="0.25">
      <c r="A86" s="12"/>
      <c r="B86" s="9"/>
      <c r="C86" s="9"/>
      <c r="D86" s="2">
        <v>2022</v>
      </c>
      <c r="E86" s="7">
        <f t="shared" si="34"/>
        <v>0</v>
      </c>
      <c r="F86" s="2" t="s">
        <v>25</v>
      </c>
      <c r="G86" s="7">
        <f t="shared" si="35"/>
        <v>0</v>
      </c>
      <c r="H86" s="7">
        <f t="shared" si="36"/>
        <v>0</v>
      </c>
      <c r="I86" s="2" t="s">
        <v>25</v>
      </c>
      <c r="J86" s="9"/>
      <c r="K86" s="9"/>
    </row>
    <row r="87" spans="1:11" ht="24.95" customHeight="1" x14ac:dyDescent="0.25">
      <c r="A87" s="12"/>
      <c r="B87" s="9"/>
      <c r="C87" s="9"/>
      <c r="D87" s="2">
        <v>2023</v>
      </c>
      <c r="E87" s="7">
        <f t="shared" si="34"/>
        <v>0</v>
      </c>
      <c r="F87" s="2" t="s">
        <v>25</v>
      </c>
      <c r="G87" s="7">
        <f t="shared" si="35"/>
        <v>0</v>
      </c>
      <c r="H87" s="7">
        <f t="shared" si="36"/>
        <v>0</v>
      </c>
      <c r="I87" s="2" t="s">
        <v>25</v>
      </c>
      <c r="J87" s="9"/>
      <c r="K87" s="9"/>
    </row>
    <row r="88" spans="1:11" ht="24.95" customHeight="1" x14ac:dyDescent="0.25">
      <c r="A88" s="12"/>
      <c r="B88" s="9"/>
      <c r="C88" s="9"/>
      <c r="D88" s="2" t="s">
        <v>17</v>
      </c>
      <c r="E88" s="7">
        <f t="shared" si="34"/>
        <v>0</v>
      </c>
      <c r="F88" s="2" t="s">
        <v>25</v>
      </c>
      <c r="G88" s="7">
        <f t="shared" si="35"/>
        <v>0</v>
      </c>
      <c r="H88" s="7">
        <f t="shared" si="36"/>
        <v>0</v>
      </c>
      <c r="I88" s="2" t="s">
        <v>25</v>
      </c>
      <c r="J88" s="9"/>
      <c r="K88" s="9"/>
    </row>
    <row r="89" spans="1:11" ht="24.95" customHeight="1" x14ac:dyDescent="0.25">
      <c r="A89" s="13"/>
      <c r="B89" s="10"/>
      <c r="C89" s="10"/>
      <c r="D89" s="2" t="s">
        <v>18</v>
      </c>
      <c r="E89" s="6">
        <f>SUM(E83:E88)</f>
        <v>34324.199999999997</v>
      </c>
      <c r="F89" s="4" t="s">
        <v>25</v>
      </c>
      <c r="G89" s="7">
        <f t="shared" ref="G89:H89" si="37">SUM(G83:G88)</f>
        <v>0</v>
      </c>
      <c r="H89" s="6">
        <f t="shared" si="37"/>
        <v>34324.199999999997</v>
      </c>
      <c r="I89" s="4" t="s">
        <v>25</v>
      </c>
      <c r="J89" s="10"/>
      <c r="K89" s="10"/>
    </row>
    <row r="90" spans="1:11" ht="30" customHeight="1" x14ac:dyDescent="0.25">
      <c r="A90" s="11" t="s">
        <v>48</v>
      </c>
      <c r="B90" s="38" t="s">
        <v>51</v>
      </c>
      <c r="C90" s="8" t="s">
        <v>19</v>
      </c>
      <c r="D90" s="2">
        <v>2019</v>
      </c>
      <c r="E90" s="6">
        <f>G90+H90</f>
        <v>0.4</v>
      </c>
      <c r="F90" s="2" t="s">
        <v>25</v>
      </c>
      <c r="G90" s="7">
        <f>G97+G104</f>
        <v>0</v>
      </c>
      <c r="H90" s="6">
        <f>H97+H104</f>
        <v>0.4</v>
      </c>
      <c r="I90" s="2" t="s">
        <v>25</v>
      </c>
      <c r="J90" s="8" t="s">
        <v>52</v>
      </c>
      <c r="K90" s="8" t="s">
        <v>54</v>
      </c>
    </row>
    <row r="91" spans="1:11" ht="30" customHeight="1" x14ac:dyDescent="0.25">
      <c r="A91" s="12"/>
      <c r="B91" s="39"/>
      <c r="C91" s="9"/>
      <c r="D91" s="2">
        <v>2020</v>
      </c>
      <c r="E91" s="6">
        <f t="shared" ref="E91:E95" si="38">G91+H91</f>
        <v>18602.5</v>
      </c>
      <c r="F91" s="2" t="s">
        <v>25</v>
      </c>
      <c r="G91" s="7">
        <f t="shared" ref="G91:G95" si="39">G98+G105</f>
        <v>0</v>
      </c>
      <c r="H91" s="6">
        <f t="shared" ref="H91:H95" si="40">H98+H105</f>
        <v>18602.5</v>
      </c>
      <c r="I91" s="2" t="s">
        <v>25</v>
      </c>
      <c r="J91" s="9"/>
      <c r="K91" s="9"/>
    </row>
    <row r="92" spans="1:11" ht="30" customHeight="1" x14ac:dyDescent="0.25">
      <c r="A92" s="12"/>
      <c r="B92" s="39"/>
      <c r="C92" s="9"/>
      <c r="D92" s="2">
        <v>2021</v>
      </c>
      <c r="E92" s="6">
        <f t="shared" si="38"/>
        <v>15721.3</v>
      </c>
      <c r="F92" s="2" t="s">
        <v>25</v>
      </c>
      <c r="G92" s="7">
        <f t="shared" si="39"/>
        <v>0</v>
      </c>
      <c r="H92" s="6">
        <f t="shared" si="40"/>
        <v>15721.3</v>
      </c>
      <c r="I92" s="2" t="s">
        <v>25</v>
      </c>
      <c r="J92" s="9"/>
      <c r="K92" s="9"/>
    </row>
    <row r="93" spans="1:11" ht="30" customHeight="1" x14ac:dyDescent="0.25">
      <c r="A93" s="12"/>
      <c r="B93" s="39"/>
      <c r="C93" s="9"/>
      <c r="D93" s="2">
        <v>2022</v>
      </c>
      <c r="E93" s="7">
        <f t="shared" si="38"/>
        <v>0</v>
      </c>
      <c r="F93" s="2" t="s">
        <v>25</v>
      </c>
      <c r="G93" s="7">
        <f t="shared" si="39"/>
        <v>0</v>
      </c>
      <c r="H93" s="7">
        <f t="shared" si="40"/>
        <v>0</v>
      </c>
      <c r="I93" s="2" t="s">
        <v>25</v>
      </c>
      <c r="J93" s="9"/>
      <c r="K93" s="9"/>
    </row>
    <row r="94" spans="1:11" ht="30" customHeight="1" x14ac:dyDescent="0.25">
      <c r="A94" s="12"/>
      <c r="B94" s="39"/>
      <c r="C94" s="9"/>
      <c r="D94" s="2">
        <v>2023</v>
      </c>
      <c r="E94" s="7">
        <f t="shared" si="38"/>
        <v>0</v>
      </c>
      <c r="F94" s="2" t="s">
        <v>25</v>
      </c>
      <c r="G94" s="7">
        <f t="shared" si="39"/>
        <v>0</v>
      </c>
      <c r="H94" s="7">
        <f t="shared" si="40"/>
        <v>0</v>
      </c>
      <c r="I94" s="2" t="s">
        <v>25</v>
      </c>
      <c r="J94" s="9"/>
      <c r="K94" s="9"/>
    </row>
    <row r="95" spans="1:11" ht="30" customHeight="1" x14ac:dyDescent="0.25">
      <c r="A95" s="12"/>
      <c r="B95" s="39"/>
      <c r="C95" s="9"/>
      <c r="D95" s="2" t="s">
        <v>17</v>
      </c>
      <c r="E95" s="7">
        <f t="shared" si="38"/>
        <v>0</v>
      </c>
      <c r="F95" s="2" t="s">
        <v>25</v>
      </c>
      <c r="G95" s="7">
        <f t="shared" si="39"/>
        <v>0</v>
      </c>
      <c r="H95" s="7">
        <f t="shared" si="40"/>
        <v>0</v>
      </c>
      <c r="I95" s="2" t="s">
        <v>25</v>
      </c>
      <c r="J95" s="9"/>
      <c r="K95" s="9"/>
    </row>
    <row r="96" spans="1:11" ht="30" customHeight="1" x14ac:dyDescent="0.25">
      <c r="A96" s="13"/>
      <c r="B96" s="40"/>
      <c r="C96" s="10"/>
      <c r="D96" s="2" t="s">
        <v>18</v>
      </c>
      <c r="E96" s="6">
        <f>SUM(E90:E95)</f>
        <v>34324.199999999997</v>
      </c>
      <c r="F96" s="4" t="s">
        <v>25</v>
      </c>
      <c r="G96" s="7">
        <f t="shared" ref="G96:H96" si="41">SUM(G90:G95)</f>
        <v>0</v>
      </c>
      <c r="H96" s="6">
        <f t="shared" si="41"/>
        <v>34324.199999999997</v>
      </c>
      <c r="I96" s="4" t="s">
        <v>25</v>
      </c>
      <c r="J96" s="10"/>
      <c r="K96" s="10"/>
    </row>
    <row r="97" spans="1:11" ht="24.95" customHeight="1" x14ac:dyDescent="0.25">
      <c r="A97" s="11" t="s">
        <v>49</v>
      </c>
      <c r="B97" s="8" t="s">
        <v>53</v>
      </c>
      <c r="C97" s="8" t="s">
        <v>19</v>
      </c>
      <c r="D97" s="2">
        <v>2019</v>
      </c>
      <c r="E97" s="7">
        <f>G97+H97</f>
        <v>0</v>
      </c>
      <c r="F97" s="2" t="s">
        <v>25</v>
      </c>
      <c r="G97" s="7">
        <v>0</v>
      </c>
      <c r="H97" s="7">
        <v>0</v>
      </c>
      <c r="I97" s="2" t="s">
        <v>25</v>
      </c>
      <c r="J97" s="8" t="s">
        <v>52</v>
      </c>
      <c r="K97" s="8" t="s">
        <v>54</v>
      </c>
    </row>
    <row r="98" spans="1:11" ht="24.95" customHeight="1" x14ac:dyDescent="0.25">
      <c r="A98" s="12"/>
      <c r="B98" s="9"/>
      <c r="C98" s="9"/>
      <c r="D98" s="2">
        <v>2020</v>
      </c>
      <c r="E98" s="6">
        <f t="shared" ref="E98:E102" si="42">G98+H98</f>
        <v>18602.5</v>
      </c>
      <c r="F98" s="2" t="s">
        <v>25</v>
      </c>
      <c r="G98" s="7">
        <v>0</v>
      </c>
      <c r="H98" s="6">
        <v>18602.5</v>
      </c>
      <c r="I98" s="2" t="s">
        <v>25</v>
      </c>
      <c r="J98" s="9"/>
      <c r="K98" s="9"/>
    </row>
    <row r="99" spans="1:11" ht="24.95" customHeight="1" x14ac:dyDescent="0.25">
      <c r="A99" s="12"/>
      <c r="B99" s="9"/>
      <c r="C99" s="9"/>
      <c r="D99" s="2">
        <v>2021</v>
      </c>
      <c r="E99" s="6">
        <f t="shared" si="42"/>
        <v>15721.3</v>
      </c>
      <c r="F99" s="2" t="s">
        <v>25</v>
      </c>
      <c r="G99" s="7">
        <v>0</v>
      </c>
      <c r="H99" s="6">
        <v>15721.3</v>
      </c>
      <c r="I99" s="2" t="s">
        <v>25</v>
      </c>
      <c r="J99" s="9"/>
      <c r="K99" s="9"/>
    </row>
    <row r="100" spans="1:11" ht="24.95" customHeight="1" x14ac:dyDescent="0.25">
      <c r="A100" s="12"/>
      <c r="B100" s="9"/>
      <c r="C100" s="9"/>
      <c r="D100" s="2">
        <v>2022</v>
      </c>
      <c r="E100" s="7">
        <f t="shared" si="42"/>
        <v>0</v>
      </c>
      <c r="F100" s="2" t="s">
        <v>25</v>
      </c>
      <c r="G100" s="7">
        <v>0</v>
      </c>
      <c r="H100" s="7">
        <v>0</v>
      </c>
      <c r="I100" s="2" t="s">
        <v>25</v>
      </c>
      <c r="J100" s="9"/>
      <c r="K100" s="9"/>
    </row>
    <row r="101" spans="1:11" ht="24.95" customHeight="1" x14ac:dyDescent="0.25">
      <c r="A101" s="12"/>
      <c r="B101" s="9"/>
      <c r="C101" s="9"/>
      <c r="D101" s="2">
        <v>2023</v>
      </c>
      <c r="E101" s="7">
        <f t="shared" si="42"/>
        <v>0</v>
      </c>
      <c r="F101" s="2" t="s">
        <v>25</v>
      </c>
      <c r="G101" s="7">
        <v>0</v>
      </c>
      <c r="H101" s="7">
        <v>0</v>
      </c>
      <c r="I101" s="2" t="s">
        <v>25</v>
      </c>
      <c r="J101" s="9"/>
      <c r="K101" s="9"/>
    </row>
    <row r="102" spans="1:11" ht="24.95" customHeight="1" x14ac:dyDescent="0.25">
      <c r="A102" s="12"/>
      <c r="B102" s="9"/>
      <c r="C102" s="9"/>
      <c r="D102" s="2" t="s">
        <v>17</v>
      </c>
      <c r="E102" s="7">
        <f t="shared" si="42"/>
        <v>0</v>
      </c>
      <c r="F102" s="2" t="s">
        <v>25</v>
      </c>
      <c r="G102" s="7">
        <v>0</v>
      </c>
      <c r="H102" s="7">
        <v>0</v>
      </c>
      <c r="I102" s="2" t="s">
        <v>25</v>
      </c>
      <c r="J102" s="9"/>
      <c r="K102" s="9"/>
    </row>
    <row r="103" spans="1:11" ht="24.95" customHeight="1" x14ac:dyDescent="0.25">
      <c r="A103" s="13"/>
      <c r="B103" s="10"/>
      <c r="C103" s="10"/>
      <c r="D103" s="2" t="s">
        <v>18</v>
      </c>
      <c r="E103" s="6">
        <f>SUM(E97:E102)</f>
        <v>34323.800000000003</v>
      </c>
      <c r="F103" s="4" t="s">
        <v>25</v>
      </c>
      <c r="G103" s="7">
        <f t="shared" ref="G103:H103" si="43">SUM(G97:G102)</f>
        <v>0</v>
      </c>
      <c r="H103" s="6">
        <f t="shared" si="43"/>
        <v>34323.800000000003</v>
      </c>
      <c r="I103" s="4" t="s">
        <v>25</v>
      </c>
      <c r="J103" s="10"/>
      <c r="K103" s="10"/>
    </row>
    <row r="104" spans="1:11" ht="24.95" customHeight="1" x14ac:dyDescent="0.25">
      <c r="A104" s="11" t="s">
        <v>50</v>
      </c>
      <c r="B104" s="8" t="s">
        <v>55</v>
      </c>
      <c r="C104" s="8" t="s">
        <v>19</v>
      </c>
      <c r="D104" s="2">
        <v>2019</v>
      </c>
      <c r="E104" s="6">
        <f>G104+H104</f>
        <v>0.4</v>
      </c>
      <c r="F104" s="2" t="s">
        <v>25</v>
      </c>
      <c r="G104" s="7">
        <v>0</v>
      </c>
      <c r="H104" s="6">
        <v>0.4</v>
      </c>
      <c r="I104" s="2" t="s">
        <v>25</v>
      </c>
      <c r="J104" s="8" t="s">
        <v>56</v>
      </c>
      <c r="K104" s="8" t="s">
        <v>57</v>
      </c>
    </row>
    <row r="105" spans="1:11" ht="24.95" customHeight="1" x14ac:dyDescent="0.25">
      <c r="A105" s="12"/>
      <c r="B105" s="9"/>
      <c r="C105" s="9"/>
      <c r="D105" s="2">
        <v>2020</v>
      </c>
      <c r="E105" s="7">
        <f t="shared" ref="E105:E109" si="44">G105+H105</f>
        <v>0</v>
      </c>
      <c r="F105" s="2" t="s">
        <v>25</v>
      </c>
      <c r="G105" s="7">
        <v>0</v>
      </c>
      <c r="H105" s="7">
        <v>0</v>
      </c>
      <c r="I105" s="2" t="s">
        <v>25</v>
      </c>
      <c r="J105" s="9"/>
      <c r="K105" s="9"/>
    </row>
    <row r="106" spans="1:11" ht="24.95" customHeight="1" x14ac:dyDescent="0.25">
      <c r="A106" s="12"/>
      <c r="B106" s="9"/>
      <c r="C106" s="9"/>
      <c r="D106" s="2">
        <v>2021</v>
      </c>
      <c r="E106" s="7">
        <f t="shared" si="44"/>
        <v>0</v>
      </c>
      <c r="F106" s="2" t="s">
        <v>25</v>
      </c>
      <c r="G106" s="7">
        <v>0</v>
      </c>
      <c r="H106" s="7">
        <v>0</v>
      </c>
      <c r="I106" s="2" t="s">
        <v>25</v>
      </c>
      <c r="J106" s="9"/>
      <c r="K106" s="9"/>
    </row>
    <row r="107" spans="1:11" ht="24.95" customHeight="1" x14ac:dyDescent="0.25">
      <c r="A107" s="12"/>
      <c r="B107" s="9"/>
      <c r="C107" s="9"/>
      <c r="D107" s="2">
        <v>2022</v>
      </c>
      <c r="E107" s="7">
        <f t="shared" si="44"/>
        <v>0</v>
      </c>
      <c r="F107" s="2" t="s">
        <v>25</v>
      </c>
      <c r="G107" s="7">
        <v>0</v>
      </c>
      <c r="H107" s="7">
        <v>0</v>
      </c>
      <c r="I107" s="2" t="s">
        <v>25</v>
      </c>
      <c r="J107" s="9"/>
      <c r="K107" s="9"/>
    </row>
    <row r="108" spans="1:11" ht="24.95" customHeight="1" x14ac:dyDescent="0.25">
      <c r="A108" s="12"/>
      <c r="B108" s="9"/>
      <c r="C108" s="9"/>
      <c r="D108" s="2">
        <v>2023</v>
      </c>
      <c r="E108" s="7">
        <f t="shared" si="44"/>
        <v>0</v>
      </c>
      <c r="F108" s="2" t="s">
        <v>25</v>
      </c>
      <c r="G108" s="7">
        <v>0</v>
      </c>
      <c r="H108" s="7">
        <v>0</v>
      </c>
      <c r="I108" s="2" t="s">
        <v>25</v>
      </c>
      <c r="J108" s="9"/>
      <c r="K108" s="9"/>
    </row>
    <row r="109" spans="1:11" ht="24.95" customHeight="1" x14ac:dyDescent="0.25">
      <c r="A109" s="12"/>
      <c r="B109" s="9"/>
      <c r="C109" s="9"/>
      <c r="D109" s="2" t="s">
        <v>17</v>
      </c>
      <c r="E109" s="7">
        <f t="shared" si="44"/>
        <v>0</v>
      </c>
      <c r="F109" s="2" t="s">
        <v>25</v>
      </c>
      <c r="G109" s="7">
        <v>0</v>
      </c>
      <c r="H109" s="7">
        <v>0</v>
      </c>
      <c r="I109" s="2" t="s">
        <v>25</v>
      </c>
      <c r="J109" s="9"/>
      <c r="K109" s="9"/>
    </row>
    <row r="110" spans="1:11" ht="24.95" customHeight="1" x14ac:dyDescent="0.25">
      <c r="A110" s="13"/>
      <c r="B110" s="10"/>
      <c r="C110" s="10"/>
      <c r="D110" s="2" t="s">
        <v>18</v>
      </c>
      <c r="E110" s="6">
        <f>SUM(E104:E109)</f>
        <v>0.4</v>
      </c>
      <c r="F110" s="4" t="s">
        <v>25</v>
      </c>
      <c r="G110" s="7">
        <f t="shared" ref="G110:H110" si="45">SUM(G104:G109)</f>
        <v>0</v>
      </c>
      <c r="H110" s="6">
        <f t="shared" si="45"/>
        <v>0.4</v>
      </c>
      <c r="I110" s="4" t="s">
        <v>25</v>
      </c>
      <c r="J110" s="10"/>
      <c r="K110" s="10"/>
    </row>
    <row r="111" spans="1:11" ht="24.95" customHeight="1" x14ac:dyDescent="0.25">
      <c r="A111" s="17" t="s">
        <v>59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9"/>
    </row>
    <row r="112" spans="1:11" ht="24.95" customHeight="1" x14ac:dyDescent="0.25">
      <c r="A112" s="11" t="s">
        <v>60</v>
      </c>
      <c r="B112" s="8" t="s">
        <v>61</v>
      </c>
      <c r="C112" s="8" t="s">
        <v>19</v>
      </c>
      <c r="D112" s="2">
        <v>2019</v>
      </c>
      <c r="E112" s="6">
        <f>G112+H112</f>
        <v>406.1515</v>
      </c>
      <c r="F112" s="2" t="s">
        <v>25</v>
      </c>
      <c r="G112" s="7">
        <f>G119</f>
        <v>0</v>
      </c>
      <c r="H112" s="6">
        <f>H119</f>
        <v>406.1515</v>
      </c>
      <c r="I112" s="2" t="s">
        <v>25</v>
      </c>
      <c r="J112" s="8" t="s">
        <v>62</v>
      </c>
      <c r="K112" s="8" t="s">
        <v>68</v>
      </c>
    </row>
    <row r="113" spans="1:11" ht="24.95" customHeight="1" x14ac:dyDescent="0.25">
      <c r="A113" s="12"/>
      <c r="B113" s="9"/>
      <c r="C113" s="9"/>
      <c r="D113" s="2">
        <v>2020</v>
      </c>
      <c r="E113" s="7">
        <f t="shared" ref="E113:E116" si="46">G113+H113</f>
        <v>0</v>
      </c>
      <c r="F113" s="2" t="s">
        <v>25</v>
      </c>
      <c r="G113" s="7">
        <f t="shared" ref="G113:G117" si="47">G120</f>
        <v>0</v>
      </c>
      <c r="H113" s="7">
        <f t="shared" ref="H113:H117" si="48">H120</f>
        <v>0</v>
      </c>
      <c r="I113" s="2" t="s">
        <v>25</v>
      </c>
      <c r="J113" s="9"/>
      <c r="K113" s="9"/>
    </row>
    <row r="114" spans="1:11" ht="24.95" customHeight="1" x14ac:dyDescent="0.25">
      <c r="A114" s="12"/>
      <c r="B114" s="9"/>
      <c r="C114" s="9"/>
      <c r="D114" s="2">
        <v>2021</v>
      </c>
      <c r="E114" s="7">
        <f t="shared" si="46"/>
        <v>0</v>
      </c>
      <c r="F114" s="2" t="s">
        <v>25</v>
      </c>
      <c r="G114" s="7">
        <f t="shared" si="47"/>
        <v>0</v>
      </c>
      <c r="H114" s="7">
        <f t="shared" si="48"/>
        <v>0</v>
      </c>
      <c r="I114" s="2" t="s">
        <v>25</v>
      </c>
      <c r="J114" s="9"/>
      <c r="K114" s="9"/>
    </row>
    <row r="115" spans="1:11" ht="24.95" customHeight="1" x14ac:dyDescent="0.25">
      <c r="A115" s="12"/>
      <c r="B115" s="9"/>
      <c r="C115" s="9"/>
      <c r="D115" s="2">
        <v>2022</v>
      </c>
      <c r="E115" s="7">
        <f t="shared" si="46"/>
        <v>0</v>
      </c>
      <c r="F115" s="2" t="s">
        <v>25</v>
      </c>
      <c r="G115" s="7">
        <f t="shared" si="47"/>
        <v>0</v>
      </c>
      <c r="H115" s="7">
        <f t="shared" si="48"/>
        <v>0</v>
      </c>
      <c r="I115" s="2" t="s">
        <v>25</v>
      </c>
      <c r="J115" s="9"/>
      <c r="K115" s="9"/>
    </row>
    <row r="116" spans="1:11" ht="24.95" customHeight="1" x14ac:dyDescent="0.25">
      <c r="A116" s="12"/>
      <c r="B116" s="9"/>
      <c r="C116" s="9"/>
      <c r="D116" s="2">
        <v>2023</v>
      </c>
      <c r="E116" s="7">
        <f t="shared" si="46"/>
        <v>0</v>
      </c>
      <c r="F116" s="2" t="s">
        <v>25</v>
      </c>
      <c r="G116" s="7">
        <f t="shared" si="47"/>
        <v>0</v>
      </c>
      <c r="H116" s="7">
        <f t="shared" si="48"/>
        <v>0</v>
      </c>
      <c r="I116" s="2" t="s">
        <v>25</v>
      </c>
      <c r="J116" s="9"/>
      <c r="K116" s="9"/>
    </row>
    <row r="117" spans="1:11" ht="24.95" customHeight="1" x14ac:dyDescent="0.25">
      <c r="A117" s="12"/>
      <c r="B117" s="9"/>
      <c r="C117" s="9"/>
      <c r="D117" s="2" t="s">
        <v>17</v>
      </c>
      <c r="E117" s="6">
        <f>G117+H117+F117</f>
        <v>18345.886999999999</v>
      </c>
      <c r="F117" s="6">
        <f>F124</f>
        <v>17435.931</v>
      </c>
      <c r="G117" s="6">
        <f t="shared" si="47"/>
        <v>873.5</v>
      </c>
      <c r="H117" s="6">
        <f t="shared" si="48"/>
        <v>36.456000000000003</v>
      </c>
      <c r="I117" s="2" t="s">
        <v>25</v>
      </c>
      <c r="J117" s="9"/>
      <c r="K117" s="9"/>
    </row>
    <row r="118" spans="1:11" ht="24.95" customHeight="1" x14ac:dyDescent="0.25">
      <c r="A118" s="13"/>
      <c r="B118" s="10"/>
      <c r="C118" s="10"/>
      <c r="D118" s="2" t="s">
        <v>18</v>
      </c>
      <c r="E118" s="6">
        <f>SUM(E112:E117)</f>
        <v>18752.038499999999</v>
      </c>
      <c r="F118" s="6">
        <f>SUM(F112:F117)</f>
        <v>17435.931</v>
      </c>
      <c r="G118" s="6">
        <f t="shared" ref="G118:H118" si="49">SUM(G112:G117)</f>
        <v>873.5</v>
      </c>
      <c r="H118" s="6">
        <f t="shared" si="49"/>
        <v>442.60750000000002</v>
      </c>
      <c r="I118" s="4" t="s">
        <v>25</v>
      </c>
      <c r="J118" s="10"/>
      <c r="K118" s="10"/>
    </row>
    <row r="119" spans="1:11" ht="30" customHeight="1" x14ac:dyDescent="0.25">
      <c r="A119" s="11" t="s">
        <v>64</v>
      </c>
      <c r="B119" s="14" t="s">
        <v>63</v>
      </c>
      <c r="C119" s="8" t="s">
        <v>19</v>
      </c>
      <c r="D119" s="2">
        <v>2019</v>
      </c>
      <c r="E119" s="6">
        <f>G119+H119</f>
        <v>406.1515</v>
      </c>
      <c r="F119" s="2" t="s">
        <v>25</v>
      </c>
      <c r="G119" s="7">
        <v>0</v>
      </c>
      <c r="H119" s="6">
        <v>406.1515</v>
      </c>
      <c r="I119" s="2" t="s">
        <v>25</v>
      </c>
      <c r="J119" s="8" t="s">
        <v>62</v>
      </c>
      <c r="K119" s="8" t="s">
        <v>68</v>
      </c>
    </row>
    <row r="120" spans="1:11" ht="30" customHeight="1" x14ac:dyDescent="0.25">
      <c r="A120" s="12"/>
      <c r="B120" s="15"/>
      <c r="C120" s="9"/>
      <c r="D120" s="2">
        <v>2020</v>
      </c>
      <c r="E120" s="7">
        <f t="shared" ref="E120:E123" si="50">G120+H120</f>
        <v>0</v>
      </c>
      <c r="F120" s="2" t="s">
        <v>25</v>
      </c>
      <c r="G120" s="7">
        <v>0</v>
      </c>
      <c r="H120" s="7">
        <v>0</v>
      </c>
      <c r="I120" s="2" t="s">
        <v>25</v>
      </c>
      <c r="J120" s="9"/>
      <c r="K120" s="9"/>
    </row>
    <row r="121" spans="1:11" ht="30" customHeight="1" x14ac:dyDescent="0.25">
      <c r="A121" s="12"/>
      <c r="B121" s="15"/>
      <c r="C121" s="9"/>
      <c r="D121" s="2">
        <v>2021</v>
      </c>
      <c r="E121" s="7">
        <f t="shared" si="50"/>
        <v>0</v>
      </c>
      <c r="F121" s="2" t="s">
        <v>25</v>
      </c>
      <c r="G121" s="7">
        <v>0</v>
      </c>
      <c r="H121" s="7">
        <v>0</v>
      </c>
      <c r="I121" s="2" t="s">
        <v>25</v>
      </c>
      <c r="J121" s="9"/>
      <c r="K121" s="9"/>
    </row>
    <row r="122" spans="1:11" ht="33.75" customHeight="1" x14ac:dyDescent="0.25">
      <c r="A122" s="12"/>
      <c r="B122" s="15"/>
      <c r="C122" s="9"/>
      <c r="D122" s="2">
        <v>2022</v>
      </c>
      <c r="E122" s="7">
        <f t="shared" si="50"/>
        <v>0</v>
      </c>
      <c r="F122" s="2" t="s">
        <v>25</v>
      </c>
      <c r="G122" s="7">
        <v>0</v>
      </c>
      <c r="H122" s="7">
        <v>0</v>
      </c>
      <c r="I122" s="2" t="s">
        <v>25</v>
      </c>
      <c r="J122" s="9"/>
      <c r="K122" s="9"/>
    </row>
    <row r="123" spans="1:11" ht="36" customHeight="1" x14ac:dyDescent="0.25">
      <c r="A123" s="12"/>
      <c r="B123" s="15"/>
      <c r="C123" s="9"/>
      <c r="D123" s="2">
        <v>2023</v>
      </c>
      <c r="E123" s="7">
        <f t="shared" si="50"/>
        <v>0</v>
      </c>
      <c r="F123" s="2" t="s">
        <v>25</v>
      </c>
      <c r="G123" s="7">
        <v>0</v>
      </c>
      <c r="H123" s="7">
        <v>0</v>
      </c>
      <c r="I123" s="2" t="s">
        <v>25</v>
      </c>
      <c r="J123" s="9"/>
      <c r="K123" s="9"/>
    </row>
    <row r="124" spans="1:11" ht="34.5" customHeight="1" x14ac:dyDescent="0.25">
      <c r="A124" s="12"/>
      <c r="B124" s="15"/>
      <c r="C124" s="9"/>
      <c r="D124" s="2" t="s">
        <v>17</v>
      </c>
      <c r="E124" s="6">
        <f>G124+H124+F124</f>
        <v>18345.886999999999</v>
      </c>
      <c r="F124" s="6">
        <v>17435.931</v>
      </c>
      <c r="G124" s="6">
        <v>873.5</v>
      </c>
      <c r="H124" s="6">
        <v>36.456000000000003</v>
      </c>
      <c r="I124" s="2" t="s">
        <v>25</v>
      </c>
      <c r="J124" s="9"/>
      <c r="K124" s="9"/>
    </row>
    <row r="125" spans="1:11" ht="39.75" customHeight="1" x14ac:dyDescent="0.25">
      <c r="A125" s="13"/>
      <c r="B125" s="16"/>
      <c r="C125" s="10"/>
      <c r="D125" s="2" t="s">
        <v>18</v>
      </c>
      <c r="E125" s="6">
        <f>SUM(E119:E124)</f>
        <v>18752.038499999999</v>
      </c>
      <c r="F125" s="6">
        <f>SUM(F119:F124)</f>
        <v>17435.931</v>
      </c>
      <c r="G125" s="6">
        <f t="shared" ref="G125:H125" si="51">SUM(G119:G124)</f>
        <v>873.5</v>
      </c>
      <c r="H125" s="6">
        <f t="shared" si="51"/>
        <v>442.60750000000002</v>
      </c>
      <c r="I125" s="4" t="s">
        <v>25</v>
      </c>
      <c r="J125" s="10"/>
      <c r="K125" s="10"/>
    </row>
    <row r="126" spans="1:11" x14ac:dyDescent="0.25">
      <c r="K126" s="5" t="s">
        <v>67</v>
      </c>
    </row>
  </sheetData>
  <mergeCells count="90">
    <mergeCell ref="A104:A110"/>
    <mergeCell ref="B104:B110"/>
    <mergeCell ref="C104:C110"/>
    <mergeCell ref="J104:J110"/>
    <mergeCell ref="K104:K110"/>
    <mergeCell ref="A97:A103"/>
    <mergeCell ref="B97:B103"/>
    <mergeCell ref="C97:C103"/>
    <mergeCell ref="J97:J103"/>
    <mergeCell ref="K97:K103"/>
    <mergeCell ref="A90:A96"/>
    <mergeCell ref="B90:B96"/>
    <mergeCell ref="C90:C96"/>
    <mergeCell ref="J90:J96"/>
    <mergeCell ref="K90:K96"/>
    <mergeCell ref="A82:K82"/>
    <mergeCell ref="C83:C89"/>
    <mergeCell ref="A83:A89"/>
    <mergeCell ref="B83:B89"/>
    <mergeCell ref="J83:J89"/>
    <mergeCell ref="K83:K89"/>
    <mergeCell ref="A75:A81"/>
    <mergeCell ref="B75:B81"/>
    <mergeCell ref="C75:C81"/>
    <mergeCell ref="J68:J81"/>
    <mergeCell ref="K68:K81"/>
    <mergeCell ref="C68:C74"/>
    <mergeCell ref="B68:B74"/>
    <mergeCell ref="A68:A74"/>
    <mergeCell ref="C61:C67"/>
    <mergeCell ref="B61:B67"/>
    <mergeCell ref="A61:A67"/>
    <mergeCell ref="J61:J67"/>
    <mergeCell ref="K61:K67"/>
    <mergeCell ref="A3:K3"/>
    <mergeCell ref="H1:K1"/>
    <mergeCell ref="A9:K9"/>
    <mergeCell ref="A10:B16"/>
    <mergeCell ref="C10:C16"/>
    <mergeCell ref="E5:I5"/>
    <mergeCell ref="F6:I6"/>
    <mergeCell ref="J5:K5"/>
    <mergeCell ref="A5:A7"/>
    <mergeCell ref="B5:B7"/>
    <mergeCell ref="C5:C7"/>
    <mergeCell ref="D5:D7"/>
    <mergeCell ref="E6:E7"/>
    <mergeCell ref="J6:J7"/>
    <mergeCell ref="K6:K7"/>
    <mergeCell ref="J10:J16"/>
    <mergeCell ref="A17:K17"/>
    <mergeCell ref="B18:B24"/>
    <mergeCell ref="A18:A24"/>
    <mergeCell ref="C18:C24"/>
    <mergeCell ref="C25:C31"/>
    <mergeCell ref="B25:B31"/>
    <mergeCell ref="A25:A31"/>
    <mergeCell ref="J18:J24"/>
    <mergeCell ref="K18:K24"/>
    <mergeCell ref="K54:K60"/>
    <mergeCell ref="C47:C53"/>
    <mergeCell ref="A47:A53"/>
    <mergeCell ref="B47:B53"/>
    <mergeCell ref="C32:C38"/>
    <mergeCell ref="A32:A38"/>
    <mergeCell ref="B32:B38"/>
    <mergeCell ref="C39:C45"/>
    <mergeCell ref="A39:A45"/>
    <mergeCell ref="B39:B45"/>
    <mergeCell ref="A46:K46"/>
    <mergeCell ref="J25:J45"/>
    <mergeCell ref="K25:K45"/>
    <mergeCell ref="J47:J53"/>
    <mergeCell ref="K47:K53"/>
    <mergeCell ref="K10:K16"/>
    <mergeCell ref="A119:A125"/>
    <mergeCell ref="B119:B125"/>
    <mergeCell ref="C119:C125"/>
    <mergeCell ref="J119:J125"/>
    <mergeCell ref="K119:K125"/>
    <mergeCell ref="A111:K111"/>
    <mergeCell ref="A112:A118"/>
    <mergeCell ref="B112:B118"/>
    <mergeCell ref="C112:C118"/>
    <mergeCell ref="J112:J118"/>
    <mergeCell ref="K112:K118"/>
    <mergeCell ref="C54:C60"/>
    <mergeCell ref="B54:B60"/>
    <mergeCell ref="A54:A60"/>
    <mergeCell ref="J54:J60"/>
  </mergeCells>
  <pageMargins left="0.55118110236220474" right="0.23622047244094491" top="0.55118110236220474" bottom="0.31496062992125984" header="0.31496062992125984" footer="0.31496062992125984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2019-04-23T01:33:34Z</dcterms:modified>
</cp:coreProperties>
</file>